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10" yWindow="555" windowWidth="28455" windowHeight="14505"/>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objekt'!$C$119:$K$1534</definedName>
    <definedName name="_xlnm._FilterDatabase" localSheetId="2" hidden="1">'02 - Vedlejší a ostatní n...'!$C$76:$K$85</definedName>
    <definedName name="_xlnm.Print_Titles" localSheetId="1">'01 - Stavební objekt'!$119:$119</definedName>
    <definedName name="_xlnm.Print_Titles" localSheetId="2">'02 - Vedlejší a ostatní n...'!$76:$76</definedName>
    <definedName name="_xlnm.Print_Titles" localSheetId="0">'Rekapitulace stavby'!$49:$49</definedName>
    <definedName name="_xlnm.Print_Area" localSheetId="1">'01 - Stavební objekt'!$C$4:$J$36,'01 - Stavební objekt'!$C$42:$J$101,'01 - Stavební objekt'!$C$107:$K$1534</definedName>
    <definedName name="_xlnm.Print_Area" localSheetId="2">'02 - Vedlejší a ostatní n...'!$C$4:$J$36,'02 - Vedlejší a ostatní n...'!$C$42:$J$58,'02 - Vedlejší a ostatní n...'!$C$64:$K$85</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25725"/>
</workbook>
</file>

<file path=xl/calcChain.xml><?xml version="1.0" encoding="utf-8"?>
<calcChain xmlns="http://schemas.openxmlformats.org/spreadsheetml/2006/main">
  <c r="AY53" i="1"/>
  <c r="AX53"/>
  <c r="BI85" i="3"/>
  <c r="BH85"/>
  <c r="BG85"/>
  <c r="BF85"/>
  <c r="T85"/>
  <c r="R85"/>
  <c r="P85"/>
  <c r="BK85"/>
  <c r="J85"/>
  <c r="BE85" s="1"/>
  <c r="BI84"/>
  <c r="BH84"/>
  <c r="BG84"/>
  <c r="BF84"/>
  <c r="T84"/>
  <c r="R84"/>
  <c r="P84"/>
  <c r="BK84"/>
  <c r="J84"/>
  <c r="BE84" s="1"/>
  <c r="BI83"/>
  <c r="BH83"/>
  <c r="BG83"/>
  <c r="BF83"/>
  <c r="BE83"/>
  <c r="T83"/>
  <c r="R83"/>
  <c r="P83"/>
  <c r="BK83"/>
  <c r="J83"/>
  <c r="BI82"/>
  <c r="BH82"/>
  <c r="BG82"/>
  <c r="BF82"/>
  <c r="BE82"/>
  <c r="T82"/>
  <c r="R82"/>
  <c r="P82"/>
  <c r="BK82"/>
  <c r="J82"/>
  <c r="BI81"/>
  <c r="BH81"/>
  <c r="BG81"/>
  <c r="BF81"/>
  <c r="BE81"/>
  <c r="T81"/>
  <c r="R81"/>
  <c r="P81"/>
  <c r="BK81"/>
  <c r="J81"/>
  <c r="BI80"/>
  <c r="BH80"/>
  <c r="BG80"/>
  <c r="BF80"/>
  <c r="BE80"/>
  <c r="T80"/>
  <c r="R80"/>
  <c r="P80"/>
  <c r="BK80"/>
  <c r="J80"/>
  <c r="BI79"/>
  <c r="F34" s="1"/>
  <c r="BD53" i="1" s="1"/>
  <c r="BH79" i="3"/>
  <c r="F33" s="1"/>
  <c r="BC53" i="1" s="1"/>
  <c r="BG79" i="3"/>
  <c r="F32" s="1"/>
  <c r="BB53" i="1" s="1"/>
  <c r="BF79" i="3"/>
  <c r="F31" s="1"/>
  <c r="BA53" i="1" s="1"/>
  <c r="BE79" i="3"/>
  <c r="T79"/>
  <c r="T78" s="1"/>
  <c r="T77" s="1"/>
  <c r="R79"/>
  <c r="R78" s="1"/>
  <c r="R77" s="1"/>
  <c r="P79"/>
  <c r="P78" s="1"/>
  <c r="P77" s="1"/>
  <c r="AU53" i="1" s="1"/>
  <c r="BK79" i="3"/>
  <c r="BK78" s="1"/>
  <c r="J79"/>
  <c r="J73"/>
  <c r="F73"/>
  <c r="F71"/>
  <c r="E69"/>
  <c r="J51"/>
  <c r="F51"/>
  <c r="F49"/>
  <c r="E47"/>
  <c r="J18"/>
  <c r="E18"/>
  <c r="F74" s="1"/>
  <c r="J17"/>
  <c r="J12"/>
  <c r="J49" s="1"/>
  <c r="E7"/>
  <c r="E67" s="1"/>
  <c r="AY52" i="1"/>
  <c r="AX52"/>
  <c r="BI1534" i="2"/>
  <c r="BH1534"/>
  <c r="BG1534"/>
  <c r="BF1534"/>
  <c r="T1534"/>
  <c r="T1533" s="1"/>
  <c r="R1534"/>
  <c r="R1533" s="1"/>
  <c r="P1534"/>
  <c r="P1533" s="1"/>
  <c r="BK1534"/>
  <c r="BK1533" s="1"/>
  <c r="J1533" s="1"/>
  <c r="J100" s="1"/>
  <c r="J1534"/>
  <c r="BE1534" s="1"/>
  <c r="BI1532"/>
  <c r="BH1532"/>
  <c r="BG1532"/>
  <c r="BF1532"/>
  <c r="BE1532"/>
  <c r="T1532"/>
  <c r="T1531" s="1"/>
  <c r="R1532"/>
  <c r="R1531" s="1"/>
  <c r="P1532"/>
  <c r="P1531" s="1"/>
  <c r="BK1532"/>
  <c r="BK1531" s="1"/>
  <c r="J1531" s="1"/>
  <c r="J99" s="1"/>
  <c r="J1532"/>
  <c r="BI1530"/>
  <c r="BH1530"/>
  <c r="BG1530"/>
  <c r="BF1530"/>
  <c r="T1530"/>
  <c r="T1529" s="1"/>
  <c r="R1530"/>
  <c r="R1529" s="1"/>
  <c r="P1530"/>
  <c r="P1529" s="1"/>
  <c r="BK1530"/>
  <c r="BK1529" s="1"/>
  <c r="J1529" s="1"/>
  <c r="J98" s="1"/>
  <c r="J1530"/>
  <c r="BE1530" s="1"/>
  <c r="BI1528"/>
  <c r="BH1528"/>
  <c r="BG1528"/>
  <c r="BF1528"/>
  <c r="BE1528"/>
  <c r="T1528"/>
  <c r="T1527" s="1"/>
  <c r="R1528"/>
  <c r="R1527" s="1"/>
  <c r="P1528"/>
  <c r="P1527" s="1"/>
  <c r="BK1528"/>
  <c r="BK1527" s="1"/>
  <c r="J1527" s="1"/>
  <c r="J97" s="1"/>
  <c r="J1528"/>
  <c r="BI1526"/>
  <c r="BH1526"/>
  <c r="BG1526"/>
  <c r="BF1526"/>
  <c r="T1526"/>
  <c r="R1526"/>
  <c r="P1526"/>
  <c r="BK1526"/>
  <c r="J1526"/>
  <c r="BE1526" s="1"/>
  <c r="BI1519"/>
  <c r="BH1519"/>
  <c r="BG1519"/>
  <c r="BF1519"/>
  <c r="BE1519"/>
  <c r="T1519"/>
  <c r="T1518" s="1"/>
  <c r="R1519"/>
  <c r="R1518" s="1"/>
  <c r="P1519"/>
  <c r="P1518" s="1"/>
  <c r="BK1519"/>
  <c r="BK1518" s="1"/>
  <c r="J1518" s="1"/>
  <c r="J96" s="1"/>
  <c r="J1519"/>
  <c r="BI1517"/>
  <c r="BH1517"/>
  <c r="BG1517"/>
  <c r="BF1517"/>
  <c r="BE1517"/>
  <c r="T1517"/>
  <c r="R1517"/>
  <c r="P1517"/>
  <c r="BK1517"/>
  <c r="J1517"/>
  <c r="BI1516"/>
  <c r="BH1516"/>
  <c r="BG1516"/>
  <c r="BF1516"/>
  <c r="BE1516"/>
  <c r="T1516"/>
  <c r="R1516"/>
  <c r="P1516"/>
  <c r="BK1516"/>
  <c r="J1516"/>
  <c r="BI1508"/>
  <c r="BH1508"/>
  <c r="BG1508"/>
  <c r="BF1508"/>
  <c r="BE1508"/>
  <c r="T1508"/>
  <c r="T1507" s="1"/>
  <c r="R1508"/>
  <c r="R1507" s="1"/>
  <c r="P1508"/>
  <c r="P1507" s="1"/>
  <c r="BK1508"/>
  <c r="BK1507" s="1"/>
  <c r="J1507" s="1"/>
  <c r="J95" s="1"/>
  <c r="J1508"/>
  <c r="BI1506"/>
  <c r="BH1506"/>
  <c r="BG1506"/>
  <c r="BF1506"/>
  <c r="T1506"/>
  <c r="R1506"/>
  <c r="P1506"/>
  <c r="BK1506"/>
  <c r="J1506"/>
  <c r="BE1506" s="1"/>
  <c r="BI1505"/>
  <c r="BH1505"/>
  <c r="BG1505"/>
  <c r="BF1505"/>
  <c r="T1505"/>
  <c r="R1505"/>
  <c r="P1505"/>
  <c r="BK1505"/>
  <c r="J1505"/>
  <c r="BE1505" s="1"/>
  <c r="BI1504"/>
  <c r="BH1504"/>
  <c r="BG1504"/>
  <c r="BF1504"/>
  <c r="T1504"/>
  <c r="R1504"/>
  <c r="P1504"/>
  <c r="BK1504"/>
  <c r="J1504"/>
  <c r="BE1504" s="1"/>
  <c r="BI1503"/>
  <c r="BH1503"/>
  <c r="BG1503"/>
  <c r="BF1503"/>
  <c r="BE1503"/>
  <c r="T1503"/>
  <c r="R1503"/>
  <c r="P1503"/>
  <c r="BK1503"/>
  <c r="J1503"/>
  <c r="BI1500"/>
  <c r="BH1500"/>
  <c r="BG1500"/>
  <c r="BF1500"/>
  <c r="BE1500"/>
  <c r="T1500"/>
  <c r="R1500"/>
  <c r="P1500"/>
  <c r="BK1500"/>
  <c r="J1500"/>
  <c r="BI1449"/>
  <c r="BH1449"/>
  <c r="BG1449"/>
  <c r="BF1449"/>
  <c r="BE1449"/>
  <c r="T1449"/>
  <c r="R1449"/>
  <c r="P1449"/>
  <c r="BK1449"/>
  <c r="J1449"/>
  <c r="BI1448"/>
  <c r="BH1448"/>
  <c r="BG1448"/>
  <c r="BF1448"/>
  <c r="BE1448"/>
  <c r="T1448"/>
  <c r="R1448"/>
  <c r="P1448"/>
  <c r="BK1448"/>
  <c r="J1448"/>
  <c r="BI1441"/>
  <c r="BH1441"/>
  <c r="BG1441"/>
  <c r="BF1441"/>
  <c r="BE1441"/>
  <c r="T1441"/>
  <c r="R1441"/>
  <c r="P1441"/>
  <c r="BK1441"/>
  <c r="J1441"/>
  <c r="BI1439"/>
  <c r="BH1439"/>
  <c r="BG1439"/>
  <c r="BF1439"/>
  <c r="BE1439"/>
  <c r="T1439"/>
  <c r="R1439"/>
  <c r="P1439"/>
  <c r="BK1439"/>
  <c r="J1439"/>
  <c r="BI1437"/>
  <c r="BH1437"/>
  <c r="BG1437"/>
  <c r="BF1437"/>
  <c r="BE1437"/>
  <c r="T1437"/>
  <c r="R1437"/>
  <c r="P1437"/>
  <c r="BK1437"/>
  <c r="J1437"/>
  <c r="BI1436"/>
  <c r="BH1436"/>
  <c r="BG1436"/>
  <c r="BF1436"/>
  <c r="BE1436"/>
  <c r="T1436"/>
  <c r="R1436"/>
  <c r="P1436"/>
  <c r="BK1436"/>
  <c r="J1436"/>
  <c r="BI1435"/>
  <c r="BH1435"/>
  <c r="BG1435"/>
  <c r="BF1435"/>
  <c r="BE1435"/>
  <c r="T1435"/>
  <c r="R1435"/>
  <c r="P1435"/>
  <c r="BK1435"/>
  <c r="J1435"/>
  <c r="BI1434"/>
  <c r="BH1434"/>
  <c r="BG1434"/>
  <c r="BF1434"/>
  <c r="BE1434"/>
  <c r="T1434"/>
  <c r="R1434"/>
  <c r="P1434"/>
  <c r="BK1434"/>
  <c r="J1434"/>
  <c r="BI1385"/>
  <c r="BH1385"/>
  <c r="BG1385"/>
  <c r="BF1385"/>
  <c r="BE1385"/>
  <c r="T1385"/>
  <c r="T1384" s="1"/>
  <c r="R1385"/>
  <c r="R1384" s="1"/>
  <c r="P1385"/>
  <c r="P1384" s="1"/>
  <c r="BK1385"/>
  <c r="BK1384" s="1"/>
  <c r="J1384" s="1"/>
  <c r="J94" s="1"/>
  <c r="J1385"/>
  <c r="BI1383"/>
  <c r="BH1383"/>
  <c r="BG1383"/>
  <c r="BF1383"/>
  <c r="T1383"/>
  <c r="R1383"/>
  <c r="P1383"/>
  <c r="BK1383"/>
  <c r="J1383"/>
  <c r="BE1383" s="1"/>
  <c r="BI1381"/>
  <c r="BH1381"/>
  <c r="BG1381"/>
  <c r="BF1381"/>
  <c r="T1381"/>
  <c r="R1381"/>
  <c r="P1381"/>
  <c r="BK1381"/>
  <c r="J1381"/>
  <c r="BE1381" s="1"/>
  <c r="BI1380"/>
  <c r="BH1380"/>
  <c r="BG1380"/>
  <c r="BF1380"/>
  <c r="T1380"/>
  <c r="R1380"/>
  <c r="P1380"/>
  <c r="BK1380"/>
  <c r="J1380"/>
  <c r="BE1380" s="1"/>
  <c r="BI1378"/>
  <c r="BH1378"/>
  <c r="BG1378"/>
  <c r="BF1378"/>
  <c r="T1378"/>
  <c r="R1378"/>
  <c r="P1378"/>
  <c r="BK1378"/>
  <c r="J1378"/>
  <c r="BE1378" s="1"/>
  <c r="BI1350"/>
  <c r="BH1350"/>
  <c r="BG1350"/>
  <c r="BF1350"/>
  <c r="T1350"/>
  <c r="R1350"/>
  <c r="P1350"/>
  <c r="BK1350"/>
  <c r="J1350"/>
  <c r="BE1350" s="1"/>
  <c r="BI1348"/>
  <c r="BH1348"/>
  <c r="BG1348"/>
  <c r="BF1348"/>
  <c r="T1348"/>
  <c r="R1348"/>
  <c r="P1348"/>
  <c r="BK1348"/>
  <c r="J1348"/>
  <c r="BE1348" s="1"/>
  <c r="BI1341"/>
  <c r="BH1341"/>
  <c r="BG1341"/>
  <c r="BF1341"/>
  <c r="T1341"/>
  <c r="R1341"/>
  <c r="P1341"/>
  <c r="BK1341"/>
  <c r="J1341"/>
  <c r="BE1341" s="1"/>
  <c r="BI1340"/>
  <c r="BH1340"/>
  <c r="BG1340"/>
  <c r="BF1340"/>
  <c r="T1340"/>
  <c r="R1340"/>
  <c r="P1340"/>
  <c r="BK1340"/>
  <c r="J1340"/>
  <c r="BE1340" s="1"/>
  <c r="BI1339"/>
  <c r="BH1339"/>
  <c r="BG1339"/>
  <c r="BF1339"/>
  <c r="T1339"/>
  <c r="R1339"/>
  <c r="P1339"/>
  <c r="BK1339"/>
  <c r="J1339"/>
  <c r="BE1339" s="1"/>
  <c r="BI1338"/>
  <c r="BH1338"/>
  <c r="BG1338"/>
  <c r="BF1338"/>
  <c r="T1338"/>
  <c r="R1338"/>
  <c r="P1338"/>
  <c r="BK1338"/>
  <c r="J1338"/>
  <c r="BE1338" s="1"/>
  <c r="BI1337"/>
  <c r="BH1337"/>
  <c r="BG1337"/>
  <c r="BF1337"/>
  <c r="BE1337"/>
  <c r="T1337"/>
  <c r="R1337"/>
  <c r="P1337"/>
  <c r="BK1337"/>
  <c r="J1337"/>
  <c r="BI1336"/>
  <c r="BH1336"/>
  <c r="BG1336"/>
  <c r="BF1336"/>
  <c r="BE1336"/>
  <c r="T1336"/>
  <c r="T1335" s="1"/>
  <c r="R1336"/>
  <c r="R1335" s="1"/>
  <c r="P1336"/>
  <c r="P1335" s="1"/>
  <c r="BK1336"/>
  <c r="BK1335" s="1"/>
  <c r="J1335" s="1"/>
  <c r="J93" s="1"/>
  <c r="J1336"/>
  <c r="BI1334"/>
  <c r="BH1334"/>
  <c r="BG1334"/>
  <c r="BF1334"/>
  <c r="T1334"/>
  <c r="R1334"/>
  <c r="P1334"/>
  <c r="BK1334"/>
  <c r="J1334"/>
  <c r="BE1334" s="1"/>
  <c r="BI1333"/>
  <c r="BH1333"/>
  <c r="BG1333"/>
  <c r="BF1333"/>
  <c r="T1333"/>
  <c r="R1333"/>
  <c r="P1333"/>
  <c r="BK1333"/>
  <c r="J1333"/>
  <c r="BE1333" s="1"/>
  <c r="BI1332"/>
  <c r="BH1332"/>
  <c r="BG1332"/>
  <c r="BF1332"/>
  <c r="BE1332"/>
  <c r="T1332"/>
  <c r="R1332"/>
  <c r="P1332"/>
  <c r="BK1332"/>
  <c r="J1332"/>
  <c r="BI1331"/>
  <c r="BH1331"/>
  <c r="BG1331"/>
  <c r="BF1331"/>
  <c r="BE1331"/>
  <c r="T1331"/>
  <c r="R1331"/>
  <c r="P1331"/>
  <c r="BK1331"/>
  <c r="J1331"/>
  <c r="BI1330"/>
  <c r="BH1330"/>
  <c r="BG1330"/>
  <c r="BF1330"/>
  <c r="BE1330"/>
  <c r="T1330"/>
  <c r="R1330"/>
  <c r="P1330"/>
  <c r="BK1330"/>
  <c r="J1330"/>
  <c r="BI1329"/>
  <c r="BH1329"/>
  <c r="BG1329"/>
  <c r="BF1329"/>
  <c r="BE1329"/>
  <c r="T1329"/>
  <c r="R1329"/>
  <c r="P1329"/>
  <c r="BK1329"/>
  <c r="J1329"/>
  <c r="BI1327"/>
  <c r="BH1327"/>
  <c r="BG1327"/>
  <c r="BF1327"/>
  <c r="BE1327"/>
  <c r="T1327"/>
  <c r="R1327"/>
  <c r="P1327"/>
  <c r="BK1327"/>
  <c r="J1327"/>
  <c r="BI1325"/>
  <c r="BH1325"/>
  <c r="BG1325"/>
  <c r="BF1325"/>
  <c r="BE1325"/>
  <c r="T1325"/>
  <c r="R1325"/>
  <c r="P1325"/>
  <c r="BK1325"/>
  <c r="J1325"/>
  <c r="BI1323"/>
  <c r="BH1323"/>
  <c r="BG1323"/>
  <c r="BF1323"/>
  <c r="BE1323"/>
  <c r="T1323"/>
  <c r="R1323"/>
  <c r="P1323"/>
  <c r="BK1323"/>
  <c r="J1323"/>
  <c r="BI1314"/>
  <c r="BH1314"/>
  <c r="BG1314"/>
  <c r="BF1314"/>
  <c r="BE1314"/>
  <c r="T1314"/>
  <c r="R1314"/>
  <c r="P1314"/>
  <c r="BK1314"/>
  <c r="J1314"/>
  <c r="BI1311"/>
  <c r="BH1311"/>
  <c r="BG1311"/>
  <c r="BF1311"/>
  <c r="BE1311"/>
  <c r="T1311"/>
  <c r="R1311"/>
  <c r="P1311"/>
  <c r="BK1311"/>
  <c r="J1311"/>
  <c r="BI1308"/>
  <c r="BH1308"/>
  <c r="BG1308"/>
  <c r="BF1308"/>
  <c r="BE1308"/>
  <c r="T1308"/>
  <c r="R1308"/>
  <c r="P1308"/>
  <c r="BK1308"/>
  <c r="J1308"/>
  <c r="BI1285"/>
  <c r="BH1285"/>
  <c r="BG1285"/>
  <c r="BF1285"/>
  <c r="BE1285"/>
  <c r="T1285"/>
  <c r="R1285"/>
  <c r="P1285"/>
  <c r="BK1285"/>
  <c r="J1285"/>
  <c r="BI1281"/>
  <c r="BH1281"/>
  <c r="BG1281"/>
  <c r="BF1281"/>
  <c r="BE1281"/>
  <c r="T1281"/>
  <c r="R1281"/>
  <c r="P1281"/>
  <c r="BK1281"/>
  <c r="J1281"/>
  <c r="BI1280"/>
  <c r="BH1280"/>
  <c r="BG1280"/>
  <c r="BF1280"/>
  <c r="BE1280"/>
  <c r="T1280"/>
  <c r="R1280"/>
  <c r="P1280"/>
  <c r="BK1280"/>
  <c r="J1280"/>
  <c r="BI1277"/>
  <c r="BH1277"/>
  <c r="BG1277"/>
  <c r="BF1277"/>
  <c r="BE1277"/>
  <c r="T1277"/>
  <c r="T1276" s="1"/>
  <c r="R1277"/>
  <c r="R1276" s="1"/>
  <c r="P1277"/>
  <c r="P1276" s="1"/>
  <c r="BK1277"/>
  <c r="BK1276" s="1"/>
  <c r="J1276" s="1"/>
  <c r="J92" s="1"/>
  <c r="J1277"/>
  <c r="BI1275"/>
  <c r="BH1275"/>
  <c r="BG1275"/>
  <c r="BF1275"/>
  <c r="T1275"/>
  <c r="R1275"/>
  <c r="P1275"/>
  <c r="BK1275"/>
  <c r="J1275"/>
  <c r="BE1275" s="1"/>
  <c r="BI1274"/>
  <c r="BH1274"/>
  <c r="BG1274"/>
  <c r="BF1274"/>
  <c r="T1274"/>
  <c r="R1274"/>
  <c r="P1274"/>
  <c r="BK1274"/>
  <c r="J1274"/>
  <c r="BE1274" s="1"/>
  <c r="BI1273"/>
  <c r="BH1273"/>
  <c r="BG1273"/>
  <c r="BF1273"/>
  <c r="T1273"/>
  <c r="R1273"/>
  <c r="P1273"/>
  <c r="BK1273"/>
  <c r="J1273"/>
  <c r="BE1273" s="1"/>
  <c r="BI1272"/>
  <c r="BH1272"/>
  <c r="BG1272"/>
  <c r="BF1272"/>
  <c r="T1272"/>
  <c r="R1272"/>
  <c r="P1272"/>
  <c r="BK1272"/>
  <c r="J1272"/>
  <c r="BE1272" s="1"/>
  <c r="BI1271"/>
  <c r="BH1271"/>
  <c r="BG1271"/>
  <c r="BF1271"/>
  <c r="T1271"/>
  <c r="R1271"/>
  <c r="P1271"/>
  <c r="BK1271"/>
  <c r="J1271"/>
  <c r="BE1271" s="1"/>
  <c r="BI1270"/>
  <c r="BH1270"/>
  <c r="BG1270"/>
  <c r="BF1270"/>
  <c r="T1270"/>
  <c r="R1270"/>
  <c r="P1270"/>
  <c r="BK1270"/>
  <c r="J1270"/>
  <c r="BE1270" s="1"/>
  <c r="BI1269"/>
  <c r="BH1269"/>
  <c r="BG1269"/>
  <c r="BF1269"/>
  <c r="T1269"/>
  <c r="R1269"/>
  <c r="P1269"/>
  <c r="BK1269"/>
  <c r="J1269"/>
  <c r="BE1269" s="1"/>
  <c r="BI1268"/>
  <c r="BH1268"/>
  <c r="BG1268"/>
  <c r="BF1268"/>
  <c r="T1268"/>
  <c r="R1268"/>
  <c r="P1268"/>
  <c r="BK1268"/>
  <c r="J1268"/>
  <c r="BE1268" s="1"/>
  <c r="BI1267"/>
  <c r="BH1267"/>
  <c r="BG1267"/>
  <c r="BF1267"/>
  <c r="BE1267"/>
  <c r="T1267"/>
  <c r="R1267"/>
  <c r="P1267"/>
  <c r="BK1267"/>
  <c r="J1267"/>
  <c r="BI1266"/>
  <c r="BH1266"/>
  <c r="BG1266"/>
  <c r="BF1266"/>
  <c r="T1266"/>
  <c r="R1266"/>
  <c r="P1266"/>
  <c r="BK1266"/>
  <c r="J1266"/>
  <c r="BE1266" s="1"/>
  <c r="BI1265"/>
  <c r="BH1265"/>
  <c r="BG1265"/>
  <c r="BF1265"/>
  <c r="BE1265"/>
  <c r="T1265"/>
  <c r="R1265"/>
  <c r="P1265"/>
  <c r="BK1265"/>
  <c r="J1265"/>
  <c r="BI1264"/>
  <c r="BH1264"/>
  <c r="BG1264"/>
  <c r="BF1264"/>
  <c r="T1264"/>
  <c r="R1264"/>
  <c r="P1264"/>
  <c r="BK1264"/>
  <c r="J1264"/>
  <c r="BE1264" s="1"/>
  <c r="BI1263"/>
  <c r="BH1263"/>
  <c r="BG1263"/>
  <c r="BF1263"/>
  <c r="BE1263"/>
  <c r="T1263"/>
  <c r="R1263"/>
  <c r="P1263"/>
  <c r="BK1263"/>
  <c r="J1263"/>
  <c r="BI1262"/>
  <c r="BH1262"/>
  <c r="BG1262"/>
  <c r="BF1262"/>
  <c r="T1262"/>
  <c r="T1261" s="1"/>
  <c r="R1262"/>
  <c r="R1261" s="1"/>
  <c r="P1262"/>
  <c r="P1261" s="1"/>
  <c r="BK1262"/>
  <c r="BK1261" s="1"/>
  <c r="J1261" s="1"/>
  <c r="J91" s="1"/>
  <c r="J1262"/>
  <c r="BE1262" s="1"/>
  <c r="BI1260"/>
  <c r="BH1260"/>
  <c r="BG1260"/>
  <c r="BF1260"/>
  <c r="T1260"/>
  <c r="R1260"/>
  <c r="P1260"/>
  <c r="BK1260"/>
  <c r="J1260"/>
  <c r="BE1260" s="1"/>
  <c r="BI1255"/>
  <c r="BH1255"/>
  <c r="BG1255"/>
  <c r="BF1255"/>
  <c r="BE1255"/>
  <c r="T1255"/>
  <c r="R1255"/>
  <c r="P1255"/>
  <c r="BK1255"/>
  <c r="J1255"/>
  <c r="BI1252"/>
  <c r="BH1252"/>
  <c r="BG1252"/>
  <c r="BF1252"/>
  <c r="T1252"/>
  <c r="R1252"/>
  <c r="P1252"/>
  <c r="BK1252"/>
  <c r="J1252"/>
  <c r="BE1252" s="1"/>
  <c r="BI1251"/>
  <c r="BH1251"/>
  <c r="BG1251"/>
  <c r="BF1251"/>
  <c r="BE1251"/>
  <c r="T1251"/>
  <c r="R1251"/>
  <c r="P1251"/>
  <c r="BK1251"/>
  <c r="J1251"/>
  <c r="BI1248"/>
  <c r="BH1248"/>
  <c r="BG1248"/>
  <c r="BF1248"/>
  <c r="T1248"/>
  <c r="R1248"/>
  <c r="P1248"/>
  <c r="BK1248"/>
  <c r="J1248"/>
  <c r="BE1248" s="1"/>
  <c r="BI1247"/>
  <c r="BH1247"/>
  <c r="BG1247"/>
  <c r="BF1247"/>
  <c r="BE1247"/>
  <c r="T1247"/>
  <c r="R1247"/>
  <c r="P1247"/>
  <c r="BK1247"/>
  <c r="J1247"/>
  <c r="BI1244"/>
  <c r="BH1244"/>
  <c r="BG1244"/>
  <c r="BF1244"/>
  <c r="T1244"/>
  <c r="R1244"/>
  <c r="P1244"/>
  <c r="BK1244"/>
  <c r="J1244"/>
  <c r="BE1244" s="1"/>
  <c r="BI1239"/>
  <c r="BH1239"/>
  <c r="BG1239"/>
  <c r="BF1239"/>
  <c r="BE1239"/>
  <c r="T1239"/>
  <c r="R1239"/>
  <c r="P1239"/>
  <c r="BK1239"/>
  <c r="J1239"/>
  <c r="BI1235"/>
  <c r="BH1235"/>
  <c r="BG1235"/>
  <c r="BF1235"/>
  <c r="T1235"/>
  <c r="R1235"/>
  <c r="P1235"/>
  <c r="BK1235"/>
  <c r="J1235"/>
  <c r="BE1235" s="1"/>
  <c r="BI1234"/>
  <c r="BH1234"/>
  <c r="BG1234"/>
  <c r="BF1234"/>
  <c r="BE1234"/>
  <c r="T1234"/>
  <c r="R1234"/>
  <c r="P1234"/>
  <c r="BK1234"/>
  <c r="J1234"/>
  <c r="BI1231"/>
  <c r="BH1231"/>
  <c r="BG1231"/>
  <c r="BF1231"/>
  <c r="BE1231"/>
  <c r="T1231"/>
  <c r="R1231"/>
  <c r="P1231"/>
  <c r="BK1231"/>
  <c r="J1231"/>
  <c r="BI1224"/>
  <c r="BH1224"/>
  <c r="BG1224"/>
  <c r="BF1224"/>
  <c r="BE1224"/>
  <c r="T1224"/>
  <c r="R1224"/>
  <c r="P1224"/>
  <c r="BK1224"/>
  <c r="J1224"/>
  <c r="BI1222"/>
  <c r="BH1222"/>
  <c r="BG1222"/>
  <c r="BF1222"/>
  <c r="BE1222"/>
  <c r="T1222"/>
  <c r="R1222"/>
  <c r="P1222"/>
  <c r="BK1222"/>
  <c r="J1222"/>
  <c r="BI1215"/>
  <c r="BH1215"/>
  <c r="BG1215"/>
  <c r="BF1215"/>
  <c r="BE1215"/>
  <c r="T1215"/>
  <c r="R1215"/>
  <c r="P1215"/>
  <c r="BK1215"/>
  <c r="J1215"/>
  <c r="BI1214"/>
  <c r="BH1214"/>
  <c r="BG1214"/>
  <c r="BF1214"/>
  <c r="BE1214"/>
  <c r="T1214"/>
  <c r="R1214"/>
  <c r="P1214"/>
  <c r="BK1214"/>
  <c r="J1214"/>
  <c r="BI1212"/>
  <c r="BH1212"/>
  <c r="BG1212"/>
  <c r="BF1212"/>
  <c r="BE1212"/>
  <c r="T1212"/>
  <c r="R1212"/>
  <c r="P1212"/>
  <c r="BK1212"/>
  <c r="J1212"/>
  <c r="BI1211"/>
  <c r="BH1211"/>
  <c r="BG1211"/>
  <c r="BF1211"/>
  <c r="BE1211"/>
  <c r="T1211"/>
  <c r="R1211"/>
  <c r="P1211"/>
  <c r="BK1211"/>
  <c r="J1211"/>
  <c r="BI1208"/>
  <c r="BH1208"/>
  <c r="BG1208"/>
  <c r="BF1208"/>
  <c r="BE1208"/>
  <c r="T1208"/>
  <c r="T1207" s="1"/>
  <c r="R1208"/>
  <c r="R1207" s="1"/>
  <c r="P1208"/>
  <c r="P1207" s="1"/>
  <c r="BK1208"/>
  <c r="BK1207" s="1"/>
  <c r="J1207" s="1"/>
  <c r="J90" s="1"/>
  <c r="J1208"/>
  <c r="BI1206"/>
  <c r="BH1206"/>
  <c r="BG1206"/>
  <c r="BF1206"/>
  <c r="T1206"/>
  <c r="R1206"/>
  <c r="P1206"/>
  <c r="BK1206"/>
  <c r="J1206"/>
  <c r="BE1206" s="1"/>
  <c r="BI1205"/>
  <c r="BH1205"/>
  <c r="BG1205"/>
  <c r="BF1205"/>
  <c r="T1205"/>
  <c r="R1205"/>
  <c r="P1205"/>
  <c r="BK1205"/>
  <c r="J1205"/>
  <c r="BE1205" s="1"/>
  <c r="BI1202"/>
  <c r="BH1202"/>
  <c r="BG1202"/>
  <c r="BF1202"/>
  <c r="T1202"/>
  <c r="R1202"/>
  <c r="P1202"/>
  <c r="BK1202"/>
  <c r="J1202"/>
  <c r="BE1202" s="1"/>
  <c r="BI1201"/>
  <c r="BH1201"/>
  <c r="BG1201"/>
  <c r="BF1201"/>
  <c r="T1201"/>
  <c r="R1201"/>
  <c r="P1201"/>
  <c r="BK1201"/>
  <c r="J1201"/>
  <c r="BE1201" s="1"/>
  <c r="BI1200"/>
  <c r="BH1200"/>
  <c r="BG1200"/>
  <c r="BF1200"/>
  <c r="T1200"/>
  <c r="R1200"/>
  <c r="P1200"/>
  <c r="BK1200"/>
  <c r="J1200"/>
  <c r="BE1200" s="1"/>
  <c r="BI1199"/>
  <c r="BH1199"/>
  <c r="BG1199"/>
  <c r="BF1199"/>
  <c r="BE1199"/>
  <c r="T1199"/>
  <c r="R1199"/>
  <c r="P1199"/>
  <c r="BK1199"/>
  <c r="J1199"/>
  <c r="BI1198"/>
  <c r="BH1198"/>
  <c r="BG1198"/>
  <c r="BF1198"/>
  <c r="T1198"/>
  <c r="R1198"/>
  <c r="P1198"/>
  <c r="BK1198"/>
  <c r="J1198"/>
  <c r="BE1198" s="1"/>
  <c r="BI1196"/>
  <c r="BH1196"/>
  <c r="BG1196"/>
  <c r="BF1196"/>
  <c r="BE1196"/>
  <c r="T1196"/>
  <c r="R1196"/>
  <c r="P1196"/>
  <c r="BK1196"/>
  <c r="J1196"/>
  <c r="BI1195"/>
  <c r="BH1195"/>
  <c r="BG1195"/>
  <c r="BF1195"/>
  <c r="T1195"/>
  <c r="R1195"/>
  <c r="P1195"/>
  <c r="BK1195"/>
  <c r="J1195"/>
  <c r="BE1195" s="1"/>
  <c r="BI1192"/>
  <c r="BH1192"/>
  <c r="BG1192"/>
  <c r="BF1192"/>
  <c r="BE1192"/>
  <c r="T1192"/>
  <c r="R1192"/>
  <c r="P1192"/>
  <c r="BK1192"/>
  <c r="J1192"/>
  <c r="BI1191"/>
  <c r="BH1191"/>
  <c r="BG1191"/>
  <c r="BF1191"/>
  <c r="T1191"/>
  <c r="R1191"/>
  <c r="P1191"/>
  <c r="BK1191"/>
  <c r="J1191"/>
  <c r="BE1191" s="1"/>
  <c r="BI1190"/>
  <c r="BH1190"/>
  <c r="BG1190"/>
  <c r="BF1190"/>
  <c r="BE1190"/>
  <c r="T1190"/>
  <c r="R1190"/>
  <c r="P1190"/>
  <c r="BK1190"/>
  <c r="J1190"/>
  <c r="BI1189"/>
  <c r="BH1189"/>
  <c r="BG1189"/>
  <c r="BF1189"/>
  <c r="T1189"/>
  <c r="R1189"/>
  <c r="P1189"/>
  <c r="BK1189"/>
  <c r="J1189"/>
  <c r="BE1189" s="1"/>
  <c r="BI1188"/>
  <c r="BH1188"/>
  <c r="BG1188"/>
  <c r="BF1188"/>
  <c r="BE1188"/>
  <c r="T1188"/>
  <c r="R1188"/>
  <c r="P1188"/>
  <c r="BK1188"/>
  <c r="J1188"/>
  <c r="BI1187"/>
  <c r="BH1187"/>
  <c r="BG1187"/>
  <c r="BF1187"/>
  <c r="T1187"/>
  <c r="R1187"/>
  <c r="P1187"/>
  <c r="BK1187"/>
  <c r="J1187"/>
  <c r="BE1187" s="1"/>
  <c r="BI1186"/>
  <c r="BH1186"/>
  <c r="BG1186"/>
  <c r="BF1186"/>
  <c r="BE1186"/>
  <c r="T1186"/>
  <c r="R1186"/>
  <c r="P1186"/>
  <c r="BK1186"/>
  <c r="J1186"/>
  <c r="BI1185"/>
  <c r="BH1185"/>
  <c r="BG1185"/>
  <c r="BF1185"/>
  <c r="T1185"/>
  <c r="R1185"/>
  <c r="P1185"/>
  <c r="BK1185"/>
  <c r="J1185"/>
  <c r="BE1185" s="1"/>
  <c r="BI1184"/>
  <c r="BH1184"/>
  <c r="BG1184"/>
  <c r="BF1184"/>
  <c r="BE1184"/>
  <c r="T1184"/>
  <c r="R1184"/>
  <c r="P1184"/>
  <c r="BK1184"/>
  <c r="J1184"/>
  <c r="BI1183"/>
  <c r="BH1183"/>
  <c r="BG1183"/>
  <c r="BF1183"/>
  <c r="T1183"/>
  <c r="R1183"/>
  <c r="P1183"/>
  <c r="BK1183"/>
  <c r="J1183"/>
  <c r="BE1183" s="1"/>
  <c r="BI1182"/>
  <c r="BH1182"/>
  <c r="BG1182"/>
  <c r="BF1182"/>
  <c r="BE1182"/>
  <c r="T1182"/>
  <c r="R1182"/>
  <c r="P1182"/>
  <c r="BK1182"/>
  <c r="J1182"/>
  <c r="BI1181"/>
  <c r="BH1181"/>
  <c r="BG1181"/>
  <c r="BF1181"/>
  <c r="T1181"/>
  <c r="R1181"/>
  <c r="P1181"/>
  <c r="BK1181"/>
  <c r="J1181"/>
  <c r="BE1181" s="1"/>
  <c r="BI1180"/>
  <c r="BH1180"/>
  <c r="BG1180"/>
  <c r="BF1180"/>
  <c r="BE1180"/>
  <c r="T1180"/>
  <c r="T1179" s="1"/>
  <c r="R1180"/>
  <c r="R1179" s="1"/>
  <c r="P1180"/>
  <c r="P1179" s="1"/>
  <c r="BK1180"/>
  <c r="BK1179" s="1"/>
  <c r="J1179" s="1"/>
  <c r="J89" s="1"/>
  <c r="J1180"/>
  <c r="BI1178"/>
  <c r="BH1178"/>
  <c r="BG1178"/>
  <c r="BF1178"/>
  <c r="BE1178"/>
  <c r="T1178"/>
  <c r="R1178"/>
  <c r="P1178"/>
  <c r="BK1178"/>
  <c r="J1178"/>
  <c r="BI1177"/>
  <c r="BH1177"/>
  <c r="BG1177"/>
  <c r="BF1177"/>
  <c r="T1177"/>
  <c r="R1177"/>
  <c r="P1177"/>
  <c r="BK1177"/>
  <c r="J1177"/>
  <c r="BE1177" s="1"/>
  <c r="BI1176"/>
  <c r="BH1176"/>
  <c r="BG1176"/>
  <c r="BF1176"/>
  <c r="BE1176"/>
  <c r="T1176"/>
  <c r="R1176"/>
  <c r="P1176"/>
  <c r="BK1176"/>
  <c r="J1176"/>
  <c r="BI1175"/>
  <c r="BH1175"/>
  <c r="BG1175"/>
  <c r="BF1175"/>
  <c r="T1175"/>
  <c r="R1175"/>
  <c r="P1175"/>
  <c r="BK1175"/>
  <c r="J1175"/>
  <c r="BE1175" s="1"/>
  <c r="BI1174"/>
  <c r="BH1174"/>
  <c r="BG1174"/>
  <c r="BF1174"/>
  <c r="BE1174"/>
  <c r="T1174"/>
  <c r="R1174"/>
  <c r="P1174"/>
  <c r="BK1174"/>
  <c r="J1174"/>
  <c r="BI1171"/>
  <c r="BH1171"/>
  <c r="BG1171"/>
  <c r="BF1171"/>
  <c r="T1171"/>
  <c r="R1171"/>
  <c r="P1171"/>
  <c r="BK1171"/>
  <c r="J1171"/>
  <c r="BE1171" s="1"/>
  <c r="BI1170"/>
  <c r="BH1170"/>
  <c r="BG1170"/>
  <c r="BF1170"/>
  <c r="BE1170"/>
  <c r="T1170"/>
  <c r="R1170"/>
  <c r="P1170"/>
  <c r="BK1170"/>
  <c r="J1170"/>
  <c r="BI1169"/>
  <c r="BH1169"/>
  <c r="BG1169"/>
  <c r="BF1169"/>
  <c r="T1169"/>
  <c r="R1169"/>
  <c r="P1169"/>
  <c r="BK1169"/>
  <c r="J1169"/>
  <c r="BE1169" s="1"/>
  <c r="BI1168"/>
  <c r="BH1168"/>
  <c r="BG1168"/>
  <c r="BF1168"/>
  <c r="BE1168"/>
  <c r="T1168"/>
  <c r="R1168"/>
  <c r="P1168"/>
  <c r="BK1168"/>
  <c r="J1168"/>
  <c r="BI1167"/>
  <c r="BH1167"/>
  <c r="BG1167"/>
  <c r="BF1167"/>
  <c r="T1167"/>
  <c r="R1167"/>
  <c r="P1167"/>
  <c r="BK1167"/>
  <c r="J1167"/>
  <c r="BE1167" s="1"/>
  <c r="BI1166"/>
  <c r="BH1166"/>
  <c r="BG1166"/>
  <c r="BF1166"/>
  <c r="BE1166"/>
  <c r="T1166"/>
  <c r="R1166"/>
  <c r="P1166"/>
  <c r="BK1166"/>
  <c r="J1166"/>
  <c r="BI1165"/>
  <c r="BH1165"/>
  <c r="BG1165"/>
  <c r="BF1165"/>
  <c r="T1165"/>
  <c r="R1165"/>
  <c r="P1165"/>
  <c r="BK1165"/>
  <c r="J1165"/>
  <c r="BE1165" s="1"/>
  <c r="BI1163"/>
  <c r="BH1163"/>
  <c r="BG1163"/>
  <c r="BF1163"/>
  <c r="BE1163"/>
  <c r="T1163"/>
  <c r="T1162" s="1"/>
  <c r="R1163"/>
  <c r="R1162" s="1"/>
  <c r="P1163"/>
  <c r="P1162" s="1"/>
  <c r="BK1163"/>
  <c r="BK1162" s="1"/>
  <c r="J1162" s="1"/>
  <c r="J88" s="1"/>
  <c r="J1163"/>
  <c r="BI1161"/>
  <c r="BH1161"/>
  <c r="BG1161"/>
  <c r="BF1161"/>
  <c r="T1161"/>
  <c r="R1161"/>
  <c r="P1161"/>
  <c r="BK1161"/>
  <c r="J1161"/>
  <c r="BE1161" s="1"/>
  <c r="BI1158"/>
  <c r="BH1158"/>
  <c r="BG1158"/>
  <c r="BF1158"/>
  <c r="BE1158"/>
  <c r="T1158"/>
  <c r="R1158"/>
  <c r="P1158"/>
  <c r="BK1158"/>
  <c r="J1158"/>
  <c r="BI1155"/>
  <c r="BH1155"/>
  <c r="BG1155"/>
  <c r="BF1155"/>
  <c r="T1155"/>
  <c r="R1155"/>
  <c r="P1155"/>
  <c r="BK1155"/>
  <c r="J1155"/>
  <c r="BE1155" s="1"/>
  <c r="BI1152"/>
  <c r="BH1152"/>
  <c r="BG1152"/>
  <c r="BF1152"/>
  <c r="BE1152"/>
  <c r="T1152"/>
  <c r="R1152"/>
  <c r="P1152"/>
  <c r="BK1152"/>
  <c r="J1152"/>
  <c r="BI1148"/>
  <c r="BH1148"/>
  <c r="BG1148"/>
  <c r="BF1148"/>
  <c r="T1148"/>
  <c r="R1148"/>
  <c r="P1148"/>
  <c r="BK1148"/>
  <c r="J1148"/>
  <c r="BE1148" s="1"/>
  <c r="BI1145"/>
  <c r="BH1145"/>
  <c r="BG1145"/>
  <c r="BF1145"/>
  <c r="BE1145"/>
  <c r="T1145"/>
  <c r="R1145"/>
  <c r="P1145"/>
  <c r="BK1145"/>
  <c r="J1145"/>
  <c r="BI1144"/>
  <c r="BH1144"/>
  <c r="BG1144"/>
  <c r="BF1144"/>
  <c r="T1144"/>
  <c r="R1144"/>
  <c r="P1144"/>
  <c r="BK1144"/>
  <c r="J1144"/>
  <c r="BE1144" s="1"/>
  <c r="BI1143"/>
  <c r="BH1143"/>
  <c r="BG1143"/>
  <c r="BF1143"/>
  <c r="BE1143"/>
  <c r="T1143"/>
  <c r="R1143"/>
  <c r="P1143"/>
  <c r="BK1143"/>
  <c r="J1143"/>
  <c r="BI1140"/>
  <c r="BH1140"/>
  <c r="BG1140"/>
  <c r="BF1140"/>
  <c r="T1140"/>
  <c r="R1140"/>
  <c r="P1140"/>
  <c r="BK1140"/>
  <c r="J1140"/>
  <c r="BE1140" s="1"/>
  <c r="BI1137"/>
  <c r="BH1137"/>
  <c r="BG1137"/>
  <c r="BF1137"/>
  <c r="BE1137"/>
  <c r="T1137"/>
  <c r="R1137"/>
  <c r="P1137"/>
  <c r="BK1137"/>
  <c r="J1137"/>
  <c r="BI1132"/>
  <c r="BH1132"/>
  <c r="BG1132"/>
  <c r="BF1132"/>
  <c r="T1132"/>
  <c r="R1132"/>
  <c r="P1132"/>
  <c r="BK1132"/>
  <c r="J1132"/>
  <c r="BE1132" s="1"/>
  <c r="BI1130"/>
  <c r="BH1130"/>
  <c r="BG1130"/>
  <c r="BF1130"/>
  <c r="BE1130"/>
  <c r="T1130"/>
  <c r="T1129" s="1"/>
  <c r="R1130"/>
  <c r="R1129" s="1"/>
  <c r="P1130"/>
  <c r="P1129" s="1"/>
  <c r="BK1130"/>
  <c r="BK1129" s="1"/>
  <c r="J1129" s="1"/>
  <c r="J87" s="1"/>
  <c r="J1130"/>
  <c r="BI1128"/>
  <c r="BH1128"/>
  <c r="BG1128"/>
  <c r="BF1128"/>
  <c r="BE1128"/>
  <c r="T1128"/>
  <c r="R1128"/>
  <c r="P1128"/>
  <c r="BK1128"/>
  <c r="J1128"/>
  <c r="BI1127"/>
  <c r="BH1127"/>
  <c r="BG1127"/>
  <c r="BF1127"/>
  <c r="T1127"/>
  <c r="R1127"/>
  <c r="P1127"/>
  <c r="BK1127"/>
  <c r="J1127"/>
  <c r="BE1127" s="1"/>
  <c r="BI1125"/>
  <c r="BH1125"/>
  <c r="BG1125"/>
  <c r="BF1125"/>
  <c r="BE1125"/>
  <c r="T1125"/>
  <c r="R1125"/>
  <c r="P1125"/>
  <c r="BK1125"/>
  <c r="J1125"/>
  <c r="BI1122"/>
  <c r="BH1122"/>
  <c r="BG1122"/>
  <c r="BF1122"/>
  <c r="T1122"/>
  <c r="R1122"/>
  <c r="P1122"/>
  <c r="BK1122"/>
  <c r="J1122"/>
  <c r="BE1122" s="1"/>
  <c r="BI1119"/>
  <c r="BH1119"/>
  <c r="BG1119"/>
  <c r="BF1119"/>
  <c r="BE1119"/>
  <c r="T1119"/>
  <c r="R1119"/>
  <c r="P1119"/>
  <c r="BK1119"/>
  <c r="J1119"/>
  <c r="BI1112"/>
  <c r="BH1112"/>
  <c r="BG1112"/>
  <c r="BF1112"/>
  <c r="T1112"/>
  <c r="R1112"/>
  <c r="P1112"/>
  <c r="BK1112"/>
  <c r="J1112"/>
  <c r="BE1112" s="1"/>
  <c r="BI1109"/>
  <c r="BH1109"/>
  <c r="BG1109"/>
  <c r="BF1109"/>
  <c r="BE1109"/>
  <c r="T1109"/>
  <c r="R1109"/>
  <c r="P1109"/>
  <c r="BK1109"/>
  <c r="J1109"/>
  <c r="BI1103"/>
  <c r="BH1103"/>
  <c r="BG1103"/>
  <c r="BF1103"/>
  <c r="T1103"/>
  <c r="R1103"/>
  <c r="P1103"/>
  <c r="BK1103"/>
  <c r="J1103"/>
  <c r="BE1103" s="1"/>
  <c r="BI1098"/>
  <c r="BH1098"/>
  <c r="BG1098"/>
  <c r="BF1098"/>
  <c r="BE1098"/>
  <c r="T1098"/>
  <c r="R1098"/>
  <c r="P1098"/>
  <c r="BK1098"/>
  <c r="J1098"/>
  <c r="BI1097"/>
  <c r="BH1097"/>
  <c r="BG1097"/>
  <c r="BF1097"/>
  <c r="T1097"/>
  <c r="T1096" s="1"/>
  <c r="R1097"/>
  <c r="R1096" s="1"/>
  <c r="P1097"/>
  <c r="P1096" s="1"/>
  <c r="BK1097"/>
  <c r="BK1096" s="1"/>
  <c r="J1096" s="1"/>
  <c r="J86" s="1"/>
  <c r="J1097"/>
  <c r="BE1097" s="1"/>
  <c r="BI1095"/>
  <c r="BH1095"/>
  <c r="BG1095"/>
  <c r="BF1095"/>
  <c r="BE1095"/>
  <c r="T1095"/>
  <c r="R1095"/>
  <c r="P1095"/>
  <c r="BK1095"/>
  <c r="J1095"/>
  <c r="BI1088"/>
  <c r="BH1088"/>
  <c r="BG1088"/>
  <c r="BF1088"/>
  <c r="T1088"/>
  <c r="T1087" s="1"/>
  <c r="R1088"/>
  <c r="R1087" s="1"/>
  <c r="P1088"/>
  <c r="P1087" s="1"/>
  <c r="BK1088"/>
  <c r="BK1087" s="1"/>
  <c r="J1087" s="1"/>
  <c r="J85" s="1"/>
  <c r="J1088"/>
  <c r="BE1088" s="1"/>
  <c r="BI1086"/>
  <c r="BH1086"/>
  <c r="BG1086"/>
  <c r="BF1086"/>
  <c r="T1086"/>
  <c r="R1086"/>
  <c r="P1086"/>
  <c r="BK1086"/>
  <c r="J1086"/>
  <c r="BE1086" s="1"/>
  <c r="BI1085"/>
  <c r="BH1085"/>
  <c r="BG1085"/>
  <c r="BF1085"/>
  <c r="BE1085"/>
  <c r="T1085"/>
  <c r="R1085"/>
  <c r="P1085"/>
  <c r="BK1085"/>
  <c r="J1085"/>
  <c r="BI1084"/>
  <c r="BH1084"/>
  <c r="BG1084"/>
  <c r="BF1084"/>
  <c r="T1084"/>
  <c r="T1083" s="1"/>
  <c r="R1084"/>
  <c r="R1083" s="1"/>
  <c r="P1084"/>
  <c r="P1083" s="1"/>
  <c r="BK1084"/>
  <c r="BK1083" s="1"/>
  <c r="J1083" s="1"/>
  <c r="J84" s="1"/>
  <c r="J1084"/>
  <c r="BE1084" s="1"/>
  <c r="BI1082"/>
  <c r="BH1082"/>
  <c r="BG1082"/>
  <c r="BF1082"/>
  <c r="BE1082"/>
  <c r="T1082"/>
  <c r="R1082"/>
  <c r="P1082"/>
  <c r="BK1082"/>
  <c r="J1082"/>
  <c r="BI1081"/>
  <c r="BH1081"/>
  <c r="BG1081"/>
  <c r="BF1081"/>
  <c r="T1081"/>
  <c r="R1081"/>
  <c r="P1081"/>
  <c r="BK1081"/>
  <c r="J1081"/>
  <c r="BE1081" s="1"/>
  <c r="BI1080"/>
  <c r="BH1080"/>
  <c r="BG1080"/>
  <c r="BF1080"/>
  <c r="BE1080"/>
  <c r="T1080"/>
  <c r="T1079" s="1"/>
  <c r="R1080"/>
  <c r="R1079" s="1"/>
  <c r="P1080"/>
  <c r="P1079" s="1"/>
  <c r="BK1080"/>
  <c r="BK1079" s="1"/>
  <c r="J1079" s="1"/>
  <c r="J83" s="1"/>
  <c r="J1080"/>
  <c r="BI1078"/>
  <c r="BH1078"/>
  <c r="BG1078"/>
  <c r="BF1078"/>
  <c r="BE1078"/>
  <c r="T1078"/>
  <c r="R1078"/>
  <c r="P1078"/>
  <c r="BK1078"/>
  <c r="J1078"/>
  <c r="BI1077"/>
  <c r="BH1077"/>
  <c r="BG1077"/>
  <c r="BF1077"/>
  <c r="T1077"/>
  <c r="R1077"/>
  <c r="P1077"/>
  <c r="BK1077"/>
  <c r="J1077"/>
  <c r="BE1077" s="1"/>
  <c r="BI1076"/>
  <c r="BH1076"/>
  <c r="BG1076"/>
  <c r="BF1076"/>
  <c r="BE1076"/>
  <c r="T1076"/>
  <c r="T1075" s="1"/>
  <c r="R1076"/>
  <c r="R1075" s="1"/>
  <c r="P1076"/>
  <c r="P1075" s="1"/>
  <c r="BK1076"/>
  <c r="BK1075" s="1"/>
  <c r="J1075" s="1"/>
  <c r="J82" s="1"/>
  <c r="J1076"/>
  <c r="BI1074"/>
  <c r="BH1074"/>
  <c r="BG1074"/>
  <c r="BF1074"/>
  <c r="T1074"/>
  <c r="R1074"/>
  <c r="P1074"/>
  <c r="BK1074"/>
  <c r="J1074"/>
  <c r="BE1074" s="1"/>
  <c r="BI1073"/>
  <c r="BH1073"/>
  <c r="BG1073"/>
  <c r="BF1073"/>
  <c r="BE1073"/>
  <c r="T1073"/>
  <c r="R1073"/>
  <c r="P1073"/>
  <c r="BK1073"/>
  <c r="J1073"/>
  <c r="BI1072"/>
  <c r="BH1072"/>
  <c r="BG1072"/>
  <c r="BF1072"/>
  <c r="T1072"/>
  <c r="R1072"/>
  <c r="P1072"/>
  <c r="BK1072"/>
  <c r="J1072"/>
  <c r="BE1072" s="1"/>
  <c r="BI1071"/>
  <c r="BH1071"/>
  <c r="BG1071"/>
  <c r="BF1071"/>
  <c r="BE1071"/>
  <c r="T1071"/>
  <c r="R1071"/>
  <c r="P1071"/>
  <c r="BK1071"/>
  <c r="J1071"/>
  <c r="BI1070"/>
  <c r="BH1070"/>
  <c r="BG1070"/>
  <c r="BF1070"/>
  <c r="T1070"/>
  <c r="R1070"/>
  <c r="P1070"/>
  <c r="BK1070"/>
  <c r="J1070"/>
  <c r="BE1070" s="1"/>
  <c r="BI1069"/>
  <c r="BH1069"/>
  <c r="BG1069"/>
  <c r="BF1069"/>
  <c r="BE1069"/>
  <c r="T1069"/>
  <c r="R1069"/>
  <c r="P1069"/>
  <c r="BK1069"/>
  <c r="J1069"/>
  <c r="BI1068"/>
  <c r="BH1068"/>
  <c r="BG1068"/>
  <c r="BF1068"/>
  <c r="T1068"/>
  <c r="R1068"/>
  <c r="P1068"/>
  <c r="BK1068"/>
  <c r="J1068"/>
  <c r="BE1068" s="1"/>
  <c r="BI1067"/>
  <c r="BH1067"/>
  <c r="BG1067"/>
  <c r="BF1067"/>
  <c r="BE1067"/>
  <c r="T1067"/>
  <c r="R1067"/>
  <c r="P1067"/>
  <c r="BK1067"/>
  <c r="J1067"/>
  <c r="BI1066"/>
  <c r="BH1066"/>
  <c r="BG1066"/>
  <c r="BF1066"/>
  <c r="T1066"/>
  <c r="R1066"/>
  <c r="P1066"/>
  <c r="BK1066"/>
  <c r="J1066"/>
  <c r="BE1066" s="1"/>
  <c r="BI1065"/>
  <c r="BH1065"/>
  <c r="BG1065"/>
  <c r="BF1065"/>
  <c r="BE1065"/>
  <c r="T1065"/>
  <c r="R1065"/>
  <c r="P1065"/>
  <c r="BK1065"/>
  <c r="J1065"/>
  <c r="BI1064"/>
  <c r="BH1064"/>
  <c r="BG1064"/>
  <c r="BF1064"/>
  <c r="T1064"/>
  <c r="R1064"/>
  <c r="P1064"/>
  <c r="BK1064"/>
  <c r="J1064"/>
  <c r="BE1064" s="1"/>
  <c r="BI1055"/>
  <c r="BH1055"/>
  <c r="BG1055"/>
  <c r="BF1055"/>
  <c r="BE1055"/>
  <c r="T1055"/>
  <c r="R1055"/>
  <c r="P1055"/>
  <c r="BK1055"/>
  <c r="J1055"/>
  <c r="BI1054"/>
  <c r="BH1054"/>
  <c r="BG1054"/>
  <c r="BF1054"/>
  <c r="T1054"/>
  <c r="R1054"/>
  <c r="P1054"/>
  <c r="BK1054"/>
  <c r="J1054"/>
  <c r="BE1054" s="1"/>
  <c r="BI1053"/>
  <c r="BH1053"/>
  <c r="BG1053"/>
  <c r="BF1053"/>
  <c r="BE1053"/>
  <c r="T1053"/>
  <c r="R1053"/>
  <c r="P1053"/>
  <c r="BK1053"/>
  <c r="J1053"/>
  <c r="BI1052"/>
  <c r="BH1052"/>
  <c r="BG1052"/>
  <c r="BF1052"/>
  <c r="T1052"/>
  <c r="R1052"/>
  <c r="P1052"/>
  <c r="BK1052"/>
  <c r="J1052"/>
  <c r="BE1052" s="1"/>
  <c r="BI1051"/>
  <c r="BH1051"/>
  <c r="BG1051"/>
  <c r="BF1051"/>
  <c r="BE1051"/>
  <c r="T1051"/>
  <c r="R1051"/>
  <c r="P1051"/>
  <c r="BK1051"/>
  <c r="J1051"/>
  <c r="BI1050"/>
  <c r="BH1050"/>
  <c r="BG1050"/>
  <c r="BF1050"/>
  <c r="T1050"/>
  <c r="R1050"/>
  <c r="P1050"/>
  <c r="BK1050"/>
  <c r="J1050"/>
  <c r="BE1050" s="1"/>
  <c r="BI1049"/>
  <c r="BH1049"/>
  <c r="BG1049"/>
  <c r="BF1049"/>
  <c r="BE1049"/>
  <c r="T1049"/>
  <c r="T1048" s="1"/>
  <c r="R1049"/>
  <c r="R1048" s="1"/>
  <c r="P1049"/>
  <c r="P1048" s="1"/>
  <c r="BK1049"/>
  <c r="BK1048" s="1"/>
  <c r="J1048" s="1"/>
  <c r="J81" s="1"/>
  <c r="J1049"/>
  <c r="BI1047"/>
  <c r="BH1047"/>
  <c r="BG1047"/>
  <c r="BF1047"/>
  <c r="BE1047"/>
  <c r="T1047"/>
  <c r="R1047"/>
  <c r="P1047"/>
  <c r="BK1047"/>
  <c r="J1047"/>
  <c r="BI1046"/>
  <c r="BH1046"/>
  <c r="BG1046"/>
  <c r="BF1046"/>
  <c r="T1046"/>
  <c r="R1046"/>
  <c r="P1046"/>
  <c r="BK1046"/>
  <c r="J1046"/>
  <c r="BE1046" s="1"/>
  <c r="BI1045"/>
  <c r="BH1045"/>
  <c r="BG1045"/>
  <c r="BF1045"/>
  <c r="BE1045"/>
  <c r="T1045"/>
  <c r="R1045"/>
  <c r="P1045"/>
  <c r="BK1045"/>
  <c r="J1045"/>
  <c r="BI1043"/>
  <c r="BH1043"/>
  <c r="BG1043"/>
  <c r="BF1043"/>
  <c r="T1043"/>
  <c r="R1043"/>
  <c r="P1043"/>
  <c r="BK1043"/>
  <c r="J1043"/>
  <c r="BE1043" s="1"/>
  <c r="BI1042"/>
  <c r="BH1042"/>
  <c r="BG1042"/>
  <c r="BF1042"/>
  <c r="BE1042"/>
  <c r="T1042"/>
  <c r="R1042"/>
  <c r="P1042"/>
  <c r="BK1042"/>
  <c r="J1042"/>
  <c r="BI1041"/>
  <c r="BH1041"/>
  <c r="BG1041"/>
  <c r="BF1041"/>
  <c r="T1041"/>
  <c r="R1041"/>
  <c r="P1041"/>
  <c r="BK1041"/>
  <c r="J1041"/>
  <c r="BE1041" s="1"/>
  <c r="BI1040"/>
  <c r="BH1040"/>
  <c r="BG1040"/>
  <c r="BF1040"/>
  <c r="BE1040"/>
  <c r="T1040"/>
  <c r="T1039" s="1"/>
  <c r="R1040"/>
  <c r="R1039" s="1"/>
  <c r="P1040"/>
  <c r="P1039" s="1"/>
  <c r="BK1040"/>
  <c r="BK1039" s="1"/>
  <c r="J1039" s="1"/>
  <c r="J80" s="1"/>
  <c r="J1040"/>
  <c r="BI1038"/>
  <c r="BH1038"/>
  <c r="BG1038"/>
  <c r="BF1038"/>
  <c r="T1038"/>
  <c r="R1038"/>
  <c r="P1038"/>
  <c r="BK1038"/>
  <c r="J1038"/>
  <c r="BE1038" s="1"/>
  <c r="BI1037"/>
  <c r="BH1037"/>
  <c r="BG1037"/>
  <c r="BF1037"/>
  <c r="BE1037"/>
  <c r="T1037"/>
  <c r="R1037"/>
  <c r="P1037"/>
  <c r="BK1037"/>
  <c r="J1037"/>
  <c r="BI1036"/>
  <c r="BH1036"/>
  <c r="BG1036"/>
  <c r="BF1036"/>
  <c r="T1036"/>
  <c r="R1036"/>
  <c r="P1036"/>
  <c r="BK1036"/>
  <c r="J1036"/>
  <c r="BE1036" s="1"/>
  <c r="BI1035"/>
  <c r="BH1035"/>
  <c r="BG1035"/>
  <c r="BF1035"/>
  <c r="BE1035"/>
  <c r="T1035"/>
  <c r="R1035"/>
  <c r="P1035"/>
  <c r="BK1035"/>
  <c r="J1035"/>
  <c r="BI1034"/>
  <c r="BH1034"/>
  <c r="BG1034"/>
  <c r="BF1034"/>
  <c r="T1034"/>
  <c r="R1034"/>
  <c r="P1034"/>
  <c r="BK1034"/>
  <c r="J1034"/>
  <c r="BE1034" s="1"/>
  <c r="BI1033"/>
  <c r="BH1033"/>
  <c r="BG1033"/>
  <c r="BF1033"/>
  <c r="BE1033"/>
  <c r="T1033"/>
  <c r="R1033"/>
  <c r="P1033"/>
  <c r="BK1033"/>
  <c r="J1033"/>
  <c r="BI1031"/>
  <c r="BH1031"/>
  <c r="BG1031"/>
  <c r="BF1031"/>
  <c r="T1031"/>
  <c r="R1031"/>
  <c r="P1031"/>
  <c r="BK1031"/>
  <c r="J1031"/>
  <c r="BE1031" s="1"/>
  <c r="BI1030"/>
  <c r="BH1030"/>
  <c r="BG1030"/>
  <c r="BF1030"/>
  <c r="BE1030"/>
  <c r="T1030"/>
  <c r="R1030"/>
  <c r="P1030"/>
  <c r="BK1030"/>
  <c r="J1030"/>
  <c r="BI1029"/>
  <c r="BH1029"/>
  <c r="BG1029"/>
  <c r="BF1029"/>
  <c r="T1029"/>
  <c r="R1029"/>
  <c r="P1029"/>
  <c r="BK1029"/>
  <c r="J1029"/>
  <c r="BE1029" s="1"/>
  <c r="BI1028"/>
  <c r="BH1028"/>
  <c r="BG1028"/>
  <c r="BF1028"/>
  <c r="BE1028"/>
  <c r="T1028"/>
  <c r="R1028"/>
  <c r="P1028"/>
  <c r="BK1028"/>
  <c r="J1028"/>
  <c r="BI1027"/>
  <c r="BH1027"/>
  <c r="BG1027"/>
  <c r="BF1027"/>
  <c r="T1027"/>
  <c r="R1027"/>
  <c r="P1027"/>
  <c r="BK1027"/>
  <c r="J1027"/>
  <c r="BE1027" s="1"/>
  <c r="BI1026"/>
  <c r="BH1026"/>
  <c r="BG1026"/>
  <c r="BF1026"/>
  <c r="BE1026"/>
  <c r="T1026"/>
  <c r="R1026"/>
  <c r="P1026"/>
  <c r="BK1026"/>
  <c r="J1026"/>
  <c r="BI1025"/>
  <c r="BH1025"/>
  <c r="BG1025"/>
  <c r="BF1025"/>
  <c r="T1025"/>
  <c r="R1025"/>
  <c r="P1025"/>
  <c r="BK1025"/>
  <c r="J1025"/>
  <c r="BE1025" s="1"/>
  <c r="BI1024"/>
  <c r="BH1024"/>
  <c r="BG1024"/>
  <c r="BF1024"/>
  <c r="BE1024"/>
  <c r="T1024"/>
  <c r="R1024"/>
  <c r="P1024"/>
  <c r="BK1024"/>
  <c r="J1024"/>
  <c r="BI1023"/>
  <c r="BH1023"/>
  <c r="BG1023"/>
  <c r="BF1023"/>
  <c r="T1023"/>
  <c r="R1023"/>
  <c r="P1023"/>
  <c r="BK1023"/>
  <c r="J1023"/>
  <c r="BE1023" s="1"/>
  <c r="BI1022"/>
  <c r="BH1022"/>
  <c r="BG1022"/>
  <c r="BF1022"/>
  <c r="BE1022"/>
  <c r="T1022"/>
  <c r="R1022"/>
  <c r="P1022"/>
  <c r="BK1022"/>
  <c r="J1022"/>
  <c r="BI1021"/>
  <c r="BH1021"/>
  <c r="BG1021"/>
  <c r="BF1021"/>
  <c r="T1021"/>
  <c r="R1021"/>
  <c r="P1021"/>
  <c r="BK1021"/>
  <c r="J1021"/>
  <c r="BE1021" s="1"/>
  <c r="BI1020"/>
  <c r="BH1020"/>
  <c r="BG1020"/>
  <c r="BF1020"/>
  <c r="BE1020"/>
  <c r="T1020"/>
  <c r="R1020"/>
  <c r="P1020"/>
  <c r="BK1020"/>
  <c r="J1020"/>
  <c r="BI1019"/>
  <c r="BH1019"/>
  <c r="BG1019"/>
  <c r="BF1019"/>
  <c r="T1019"/>
  <c r="R1019"/>
  <c r="P1019"/>
  <c r="BK1019"/>
  <c r="J1019"/>
  <c r="BE1019" s="1"/>
  <c r="BI1018"/>
  <c r="BH1018"/>
  <c r="BG1018"/>
  <c r="BF1018"/>
  <c r="BE1018"/>
  <c r="T1018"/>
  <c r="R1018"/>
  <c r="P1018"/>
  <c r="BK1018"/>
  <c r="J1018"/>
  <c r="BI1017"/>
  <c r="BH1017"/>
  <c r="BG1017"/>
  <c r="BF1017"/>
  <c r="T1017"/>
  <c r="T1016" s="1"/>
  <c r="R1017"/>
  <c r="R1016" s="1"/>
  <c r="P1017"/>
  <c r="P1016" s="1"/>
  <c r="BK1017"/>
  <c r="BK1016" s="1"/>
  <c r="J1016" s="1"/>
  <c r="J79" s="1"/>
  <c r="J1017"/>
  <c r="BE1017" s="1"/>
  <c r="BI1015"/>
  <c r="BH1015"/>
  <c r="BG1015"/>
  <c r="BF1015"/>
  <c r="T1015"/>
  <c r="R1015"/>
  <c r="P1015"/>
  <c r="BK1015"/>
  <c r="J1015"/>
  <c r="BE1015" s="1"/>
  <c r="BI1013"/>
  <c r="BH1013"/>
  <c r="BG1013"/>
  <c r="BF1013"/>
  <c r="BE1013"/>
  <c r="T1013"/>
  <c r="R1013"/>
  <c r="P1013"/>
  <c r="BK1013"/>
  <c r="J1013"/>
  <c r="BI1010"/>
  <c r="BH1010"/>
  <c r="BG1010"/>
  <c r="BF1010"/>
  <c r="T1010"/>
  <c r="R1010"/>
  <c r="P1010"/>
  <c r="BK1010"/>
  <c r="J1010"/>
  <c r="BE1010" s="1"/>
  <c r="BI1007"/>
  <c r="BH1007"/>
  <c r="BG1007"/>
  <c r="BF1007"/>
  <c r="BE1007"/>
  <c r="T1007"/>
  <c r="R1007"/>
  <c r="P1007"/>
  <c r="BK1007"/>
  <c r="J1007"/>
  <c r="BI1004"/>
  <c r="BH1004"/>
  <c r="BG1004"/>
  <c r="BF1004"/>
  <c r="T1004"/>
  <c r="R1004"/>
  <c r="P1004"/>
  <c r="BK1004"/>
  <c r="J1004"/>
  <c r="BE1004" s="1"/>
  <c r="BI1000"/>
  <c r="BH1000"/>
  <c r="BG1000"/>
  <c r="BF1000"/>
  <c r="BE1000"/>
  <c r="T1000"/>
  <c r="R1000"/>
  <c r="P1000"/>
  <c r="BK1000"/>
  <c r="J1000"/>
  <c r="BI999"/>
  <c r="BH999"/>
  <c r="BG999"/>
  <c r="BF999"/>
  <c r="T999"/>
  <c r="R999"/>
  <c r="P999"/>
  <c r="BK999"/>
  <c r="J999"/>
  <c r="BE999" s="1"/>
  <c r="BI996"/>
  <c r="BH996"/>
  <c r="BG996"/>
  <c r="BF996"/>
  <c r="BE996"/>
  <c r="T996"/>
  <c r="R996"/>
  <c r="P996"/>
  <c r="BK996"/>
  <c r="J996"/>
  <c r="BI994"/>
  <c r="BH994"/>
  <c r="BG994"/>
  <c r="BF994"/>
  <c r="T994"/>
  <c r="R994"/>
  <c r="P994"/>
  <c r="BK994"/>
  <c r="J994"/>
  <c r="BE994" s="1"/>
  <c r="BI991"/>
  <c r="BH991"/>
  <c r="BG991"/>
  <c r="BF991"/>
  <c r="BE991"/>
  <c r="T991"/>
  <c r="R991"/>
  <c r="P991"/>
  <c r="BK991"/>
  <c r="J991"/>
  <c r="BI988"/>
  <c r="BH988"/>
  <c r="BG988"/>
  <c r="BF988"/>
  <c r="T988"/>
  <c r="R988"/>
  <c r="P988"/>
  <c r="BK988"/>
  <c r="J988"/>
  <c r="BE988" s="1"/>
  <c r="BI986"/>
  <c r="BH986"/>
  <c r="BG986"/>
  <c r="BF986"/>
  <c r="BE986"/>
  <c r="T986"/>
  <c r="R986"/>
  <c r="P986"/>
  <c r="BK986"/>
  <c r="J986"/>
  <c r="BI984"/>
  <c r="BH984"/>
  <c r="BG984"/>
  <c r="BF984"/>
  <c r="T984"/>
  <c r="R984"/>
  <c r="P984"/>
  <c r="BK984"/>
  <c r="J984"/>
  <c r="BE984" s="1"/>
  <c r="BI979"/>
  <c r="BH979"/>
  <c r="BG979"/>
  <c r="BF979"/>
  <c r="BE979"/>
  <c r="T979"/>
  <c r="R979"/>
  <c r="P979"/>
  <c r="BK979"/>
  <c r="J979"/>
  <c r="BI976"/>
  <c r="BH976"/>
  <c r="BG976"/>
  <c r="BF976"/>
  <c r="BE976"/>
  <c r="T976"/>
  <c r="R976"/>
  <c r="P976"/>
  <c r="BK976"/>
  <c r="J976"/>
  <c r="BI973"/>
  <c r="BH973"/>
  <c r="BG973"/>
  <c r="BF973"/>
  <c r="BE973"/>
  <c r="T973"/>
  <c r="R973"/>
  <c r="P973"/>
  <c r="BK973"/>
  <c r="J973"/>
  <c r="BI969"/>
  <c r="BH969"/>
  <c r="BG969"/>
  <c r="BF969"/>
  <c r="BE969"/>
  <c r="T969"/>
  <c r="R969"/>
  <c r="P969"/>
  <c r="BK969"/>
  <c r="J969"/>
  <c r="BI964"/>
  <c r="BH964"/>
  <c r="BG964"/>
  <c r="BF964"/>
  <c r="BE964"/>
  <c r="T964"/>
  <c r="T963" s="1"/>
  <c r="R964"/>
  <c r="R963" s="1"/>
  <c r="P964"/>
  <c r="P963" s="1"/>
  <c r="BK964"/>
  <c r="BK963" s="1"/>
  <c r="J963" s="1"/>
  <c r="J78" s="1"/>
  <c r="J964"/>
  <c r="BI962"/>
  <c r="BH962"/>
  <c r="BG962"/>
  <c r="BF962"/>
  <c r="T962"/>
  <c r="R962"/>
  <c r="P962"/>
  <c r="BK962"/>
  <c r="J962"/>
  <c r="BE962" s="1"/>
  <c r="BI959"/>
  <c r="BH959"/>
  <c r="BG959"/>
  <c r="BF959"/>
  <c r="T959"/>
  <c r="R959"/>
  <c r="P959"/>
  <c r="BK959"/>
  <c r="J959"/>
  <c r="BE959" s="1"/>
  <c r="BI956"/>
  <c r="BH956"/>
  <c r="BG956"/>
  <c r="BF956"/>
  <c r="T956"/>
  <c r="R956"/>
  <c r="P956"/>
  <c r="BK956"/>
  <c r="J956"/>
  <c r="BE956" s="1"/>
  <c r="BI954"/>
  <c r="BH954"/>
  <c r="BG954"/>
  <c r="BF954"/>
  <c r="T954"/>
  <c r="R954"/>
  <c r="P954"/>
  <c r="BK954"/>
  <c r="J954"/>
  <c r="BE954" s="1"/>
  <c r="BI951"/>
  <c r="BH951"/>
  <c r="BG951"/>
  <c r="BF951"/>
  <c r="T951"/>
  <c r="T950" s="1"/>
  <c r="R951"/>
  <c r="R950" s="1"/>
  <c r="P951"/>
  <c r="P950" s="1"/>
  <c r="BK951"/>
  <c r="BK950" s="1"/>
  <c r="J950" s="1"/>
  <c r="J77" s="1"/>
  <c r="J951"/>
  <c r="BE951" s="1"/>
  <c r="BI949"/>
  <c r="BH949"/>
  <c r="BG949"/>
  <c r="BF949"/>
  <c r="BE949"/>
  <c r="T949"/>
  <c r="R949"/>
  <c r="P949"/>
  <c r="BK949"/>
  <c r="J949"/>
  <c r="BI947"/>
  <c r="BH947"/>
  <c r="BG947"/>
  <c r="BF947"/>
  <c r="BE947"/>
  <c r="T947"/>
  <c r="R947"/>
  <c r="P947"/>
  <c r="BK947"/>
  <c r="J947"/>
  <c r="BI944"/>
  <c r="BH944"/>
  <c r="BG944"/>
  <c r="BF944"/>
  <c r="BE944"/>
  <c r="T944"/>
  <c r="R944"/>
  <c r="P944"/>
  <c r="BK944"/>
  <c r="J944"/>
  <c r="BI941"/>
  <c r="BH941"/>
  <c r="BG941"/>
  <c r="BF941"/>
  <c r="BE941"/>
  <c r="T941"/>
  <c r="R941"/>
  <c r="P941"/>
  <c r="BK941"/>
  <c r="J941"/>
  <c r="BI939"/>
  <c r="BH939"/>
  <c r="BG939"/>
  <c r="BF939"/>
  <c r="BE939"/>
  <c r="T939"/>
  <c r="R939"/>
  <c r="P939"/>
  <c r="BK939"/>
  <c r="J939"/>
  <c r="BI936"/>
  <c r="BH936"/>
  <c r="BG936"/>
  <c r="BF936"/>
  <c r="BE936"/>
  <c r="T936"/>
  <c r="R936"/>
  <c r="P936"/>
  <c r="BK936"/>
  <c r="J936"/>
  <c r="BI933"/>
  <c r="BH933"/>
  <c r="BG933"/>
  <c r="BF933"/>
  <c r="BE933"/>
  <c r="T933"/>
  <c r="R933"/>
  <c r="P933"/>
  <c r="BK933"/>
  <c r="J933"/>
  <c r="BI930"/>
  <c r="BH930"/>
  <c r="BG930"/>
  <c r="BF930"/>
  <c r="BE930"/>
  <c r="T930"/>
  <c r="R930"/>
  <c r="P930"/>
  <c r="BK930"/>
  <c r="J930"/>
  <c r="BI926"/>
  <c r="BH926"/>
  <c r="BG926"/>
  <c r="BF926"/>
  <c r="BE926"/>
  <c r="T926"/>
  <c r="R926"/>
  <c r="P926"/>
  <c r="BK926"/>
  <c r="J926"/>
  <c r="BI925"/>
  <c r="BH925"/>
  <c r="BG925"/>
  <c r="BF925"/>
  <c r="BE925"/>
  <c r="T925"/>
  <c r="R925"/>
  <c r="P925"/>
  <c r="BK925"/>
  <c r="J925"/>
  <c r="BI924"/>
  <c r="BH924"/>
  <c r="BG924"/>
  <c r="BF924"/>
  <c r="BE924"/>
  <c r="T924"/>
  <c r="T923" s="1"/>
  <c r="T922" s="1"/>
  <c r="R924"/>
  <c r="R923" s="1"/>
  <c r="R922" s="1"/>
  <c r="P924"/>
  <c r="P923" s="1"/>
  <c r="P922" s="1"/>
  <c r="BK924"/>
  <c r="BK923" s="1"/>
  <c r="J924"/>
  <c r="BI921"/>
  <c r="BH921"/>
  <c r="BG921"/>
  <c r="BF921"/>
  <c r="BE921"/>
  <c r="T921"/>
  <c r="T920" s="1"/>
  <c r="R921"/>
  <c r="R920" s="1"/>
  <c r="P921"/>
  <c r="P920" s="1"/>
  <c r="BK921"/>
  <c r="BK920" s="1"/>
  <c r="J920" s="1"/>
  <c r="J74" s="1"/>
  <c r="J921"/>
  <c r="BI919"/>
  <c r="BH919"/>
  <c r="BG919"/>
  <c r="BF919"/>
  <c r="T919"/>
  <c r="R919"/>
  <c r="P919"/>
  <c r="BK919"/>
  <c r="J919"/>
  <c r="BE919" s="1"/>
  <c r="BI917"/>
  <c r="BH917"/>
  <c r="BG917"/>
  <c r="BF917"/>
  <c r="T917"/>
  <c r="R917"/>
  <c r="P917"/>
  <c r="BK917"/>
  <c r="J917"/>
  <c r="BE917" s="1"/>
  <c r="BI916"/>
  <c r="BH916"/>
  <c r="BG916"/>
  <c r="BF916"/>
  <c r="T916"/>
  <c r="R916"/>
  <c r="P916"/>
  <c r="BK916"/>
  <c r="J916"/>
  <c r="BE916" s="1"/>
  <c r="BI915"/>
  <c r="BH915"/>
  <c r="BG915"/>
  <c r="BF915"/>
  <c r="T915"/>
  <c r="T914" s="1"/>
  <c r="R915"/>
  <c r="R914" s="1"/>
  <c r="P915"/>
  <c r="P914" s="1"/>
  <c r="BK915"/>
  <c r="BK914" s="1"/>
  <c r="J914" s="1"/>
  <c r="J73" s="1"/>
  <c r="J915"/>
  <c r="BE915" s="1"/>
  <c r="BI912"/>
  <c r="BH912"/>
  <c r="BG912"/>
  <c r="BF912"/>
  <c r="BE912"/>
  <c r="T912"/>
  <c r="R912"/>
  <c r="P912"/>
  <c r="BK912"/>
  <c r="J912"/>
  <c r="BI910"/>
  <c r="BH910"/>
  <c r="BG910"/>
  <c r="BF910"/>
  <c r="BE910"/>
  <c r="T910"/>
  <c r="R910"/>
  <c r="P910"/>
  <c r="BK910"/>
  <c r="J910"/>
  <c r="BI908"/>
  <c r="BH908"/>
  <c r="BG908"/>
  <c r="BF908"/>
  <c r="BE908"/>
  <c r="T908"/>
  <c r="R908"/>
  <c r="P908"/>
  <c r="BK908"/>
  <c r="J908"/>
  <c r="BI906"/>
  <c r="BH906"/>
  <c r="BG906"/>
  <c r="BF906"/>
  <c r="BE906"/>
  <c r="T906"/>
  <c r="R906"/>
  <c r="P906"/>
  <c r="BK906"/>
  <c r="J906"/>
  <c r="BI904"/>
  <c r="BH904"/>
  <c r="BG904"/>
  <c r="BF904"/>
  <c r="BE904"/>
  <c r="T904"/>
  <c r="R904"/>
  <c r="P904"/>
  <c r="BK904"/>
  <c r="J904"/>
  <c r="BI901"/>
  <c r="BH901"/>
  <c r="BG901"/>
  <c r="BF901"/>
  <c r="BE901"/>
  <c r="T901"/>
  <c r="R901"/>
  <c r="P901"/>
  <c r="BK901"/>
  <c r="J901"/>
  <c r="BI899"/>
  <c r="BH899"/>
  <c r="BG899"/>
  <c r="BF899"/>
  <c r="BE899"/>
  <c r="T899"/>
  <c r="T898" s="1"/>
  <c r="R899"/>
  <c r="R898" s="1"/>
  <c r="P899"/>
  <c r="P898" s="1"/>
  <c r="BK899"/>
  <c r="BK898" s="1"/>
  <c r="J898" s="1"/>
  <c r="J72" s="1"/>
  <c r="J899"/>
  <c r="BI896"/>
  <c r="BH896"/>
  <c r="BG896"/>
  <c r="BF896"/>
  <c r="T896"/>
  <c r="R896"/>
  <c r="P896"/>
  <c r="BK896"/>
  <c r="J896"/>
  <c r="BE896" s="1"/>
  <c r="BI895"/>
  <c r="BH895"/>
  <c r="BG895"/>
  <c r="BF895"/>
  <c r="T895"/>
  <c r="R895"/>
  <c r="P895"/>
  <c r="BK895"/>
  <c r="J895"/>
  <c r="BE895" s="1"/>
  <c r="BI894"/>
  <c r="BH894"/>
  <c r="BG894"/>
  <c r="BF894"/>
  <c r="T894"/>
  <c r="R894"/>
  <c r="P894"/>
  <c r="BK894"/>
  <c r="J894"/>
  <c r="BE894" s="1"/>
  <c r="BI893"/>
  <c r="BH893"/>
  <c r="BG893"/>
  <c r="BF893"/>
  <c r="T893"/>
  <c r="T892" s="1"/>
  <c r="R893"/>
  <c r="R892" s="1"/>
  <c r="P893"/>
  <c r="P892" s="1"/>
  <c r="BK893"/>
  <c r="BK892" s="1"/>
  <c r="J892" s="1"/>
  <c r="J71" s="1"/>
  <c r="J893"/>
  <c r="BE893" s="1"/>
  <c r="BI887"/>
  <c r="BH887"/>
  <c r="BG887"/>
  <c r="BF887"/>
  <c r="BE887"/>
  <c r="T887"/>
  <c r="R887"/>
  <c r="P887"/>
  <c r="BK887"/>
  <c r="J887"/>
  <c r="BI886"/>
  <c r="BH886"/>
  <c r="BG886"/>
  <c r="BF886"/>
  <c r="BE886"/>
  <c r="T886"/>
  <c r="R886"/>
  <c r="P886"/>
  <c r="BK886"/>
  <c r="J886"/>
  <c r="BI884"/>
  <c r="BH884"/>
  <c r="BG884"/>
  <c r="BF884"/>
  <c r="BE884"/>
  <c r="T884"/>
  <c r="R884"/>
  <c r="P884"/>
  <c r="BK884"/>
  <c r="J884"/>
  <c r="BI870"/>
  <c r="BH870"/>
  <c r="BG870"/>
  <c r="BF870"/>
  <c r="BE870"/>
  <c r="T870"/>
  <c r="T869" s="1"/>
  <c r="R870"/>
  <c r="R869" s="1"/>
  <c r="P870"/>
  <c r="P869" s="1"/>
  <c r="BK870"/>
  <c r="BK869" s="1"/>
  <c r="J869" s="1"/>
  <c r="J70" s="1"/>
  <c r="J870"/>
  <c r="BI867"/>
  <c r="BH867"/>
  <c r="BG867"/>
  <c r="BF867"/>
  <c r="T867"/>
  <c r="R867"/>
  <c r="P867"/>
  <c r="BK867"/>
  <c r="J867"/>
  <c r="BE867" s="1"/>
  <c r="BI865"/>
  <c r="BH865"/>
  <c r="BG865"/>
  <c r="BF865"/>
  <c r="T865"/>
  <c r="R865"/>
  <c r="P865"/>
  <c r="BK865"/>
  <c r="J865"/>
  <c r="BE865" s="1"/>
  <c r="BI864"/>
  <c r="BH864"/>
  <c r="BG864"/>
  <c r="BF864"/>
  <c r="T864"/>
  <c r="T863" s="1"/>
  <c r="R864"/>
  <c r="R863" s="1"/>
  <c r="P864"/>
  <c r="P863" s="1"/>
  <c r="BK864"/>
  <c r="BK863" s="1"/>
  <c r="J863" s="1"/>
  <c r="J69" s="1"/>
  <c r="J864"/>
  <c r="BE864" s="1"/>
  <c r="BI862"/>
  <c r="BH862"/>
  <c r="BG862"/>
  <c r="BF862"/>
  <c r="BE862"/>
  <c r="T862"/>
  <c r="R862"/>
  <c r="P862"/>
  <c r="BK862"/>
  <c r="J862"/>
  <c r="BI861"/>
  <c r="BH861"/>
  <c r="BG861"/>
  <c r="BF861"/>
  <c r="BE861"/>
  <c r="T861"/>
  <c r="R861"/>
  <c r="P861"/>
  <c r="BK861"/>
  <c r="J861"/>
  <c r="BI860"/>
  <c r="BH860"/>
  <c r="BG860"/>
  <c r="BF860"/>
  <c r="BE860"/>
  <c r="T860"/>
  <c r="R860"/>
  <c r="P860"/>
  <c r="BK860"/>
  <c r="J860"/>
  <c r="BI859"/>
  <c r="BH859"/>
  <c r="BG859"/>
  <c r="BF859"/>
  <c r="BE859"/>
  <c r="T859"/>
  <c r="R859"/>
  <c r="P859"/>
  <c r="BK859"/>
  <c r="J859"/>
  <c r="BI858"/>
  <c r="BH858"/>
  <c r="BG858"/>
  <c r="BF858"/>
  <c r="BE858"/>
  <c r="T858"/>
  <c r="R858"/>
  <c r="P858"/>
  <c r="BK858"/>
  <c r="J858"/>
  <c r="BI857"/>
  <c r="BH857"/>
  <c r="BG857"/>
  <c r="BF857"/>
  <c r="BE857"/>
  <c r="T857"/>
  <c r="R857"/>
  <c r="P857"/>
  <c r="BK857"/>
  <c r="J857"/>
  <c r="BI856"/>
  <c r="BH856"/>
  <c r="BG856"/>
  <c r="BF856"/>
  <c r="BE856"/>
  <c r="T856"/>
  <c r="R856"/>
  <c r="P856"/>
  <c r="BK856"/>
  <c r="J856"/>
  <c r="BI851"/>
  <c r="BH851"/>
  <c r="BG851"/>
  <c r="BF851"/>
  <c r="BE851"/>
  <c r="T851"/>
  <c r="T850" s="1"/>
  <c r="R851"/>
  <c r="R850" s="1"/>
  <c r="P851"/>
  <c r="P850" s="1"/>
  <c r="BK851"/>
  <c r="BK850" s="1"/>
  <c r="J850" s="1"/>
  <c r="J68" s="1"/>
  <c r="J851"/>
  <c r="BI848"/>
  <c r="BH848"/>
  <c r="BG848"/>
  <c r="BF848"/>
  <c r="T848"/>
  <c r="R848"/>
  <c r="P848"/>
  <c r="BK848"/>
  <c r="J848"/>
  <c r="BE848" s="1"/>
  <c r="BI845"/>
  <c r="BH845"/>
  <c r="BG845"/>
  <c r="BF845"/>
  <c r="T845"/>
  <c r="R845"/>
  <c r="P845"/>
  <c r="BK845"/>
  <c r="J845"/>
  <c r="BE845" s="1"/>
  <c r="BI842"/>
  <c r="BH842"/>
  <c r="BG842"/>
  <c r="BF842"/>
  <c r="T842"/>
  <c r="R842"/>
  <c r="P842"/>
  <c r="BK842"/>
  <c r="J842"/>
  <c r="BE842" s="1"/>
  <c r="BI841"/>
  <c r="BH841"/>
  <c r="BG841"/>
  <c r="BF841"/>
  <c r="T841"/>
  <c r="R841"/>
  <c r="P841"/>
  <c r="BK841"/>
  <c r="J841"/>
  <c r="BE841" s="1"/>
  <c r="BI838"/>
  <c r="BH838"/>
  <c r="BG838"/>
  <c r="BF838"/>
  <c r="T838"/>
  <c r="R838"/>
  <c r="P838"/>
  <c r="BK838"/>
  <c r="J838"/>
  <c r="BE838" s="1"/>
  <c r="BI836"/>
  <c r="BH836"/>
  <c r="BG836"/>
  <c r="BF836"/>
  <c r="T836"/>
  <c r="R836"/>
  <c r="P836"/>
  <c r="BK836"/>
  <c r="J836"/>
  <c r="BE836" s="1"/>
  <c r="BI831"/>
  <c r="BH831"/>
  <c r="BG831"/>
  <c r="BF831"/>
  <c r="T831"/>
  <c r="R831"/>
  <c r="P831"/>
  <c r="BK831"/>
  <c r="J831"/>
  <c r="BE831" s="1"/>
  <c r="BI830"/>
  <c r="BH830"/>
  <c r="BG830"/>
  <c r="BF830"/>
  <c r="T830"/>
  <c r="R830"/>
  <c r="P830"/>
  <c r="BK830"/>
  <c r="J830"/>
  <c r="BE830" s="1"/>
  <c r="BI827"/>
  <c r="BH827"/>
  <c r="BG827"/>
  <c r="BF827"/>
  <c r="T827"/>
  <c r="R827"/>
  <c r="P827"/>
  <c r="BK827"/>
  <c r="J827"/>
  <c r="BE827" s="1"/>
  <c r="BI824"/>
  <c r="BH824"/>
  <c r="BG824"/>
  <c r="BF824"/>
  <c r="T824"/>
  <c r="T823" s="1"/>
  <c r="R824"/>
  <c r="R823" s="1"/>
  <c r="P824"/>
  <c r="P823" s="1"/>
  <c r="BK824"/>
  <c r="BK823" s="1"/>
  <c r="J823" s="1"/>
  <c r="J67" s="1"/>
  <c r="J824"/>
  <c r="BE824" s="1"/>
  <c r="BI822"/>
  <c r="BH822"/>
  <c r="BG822"/>
  <c r="BF822"/>
  <c r="BE822"/>
  <c r="T822"/>
  <c r="R822"/>
  <c r="P822"/>
  <c r="BK822"/>
  <c r="J822"/>
  <c r="BI821"/>
  <c r="BH821"/>
  <c r="BG821"/>
  <c r="BF821"/>
  <c r="BE821"/>
  <c r="T821"/>
  <c r="R821"/>
  <c r="P821"/>
  <c r="BK821"/>
  <c r="J821"/>
  <c r="BI820"/>
  <c r="BH820"/>
  <c r="BG820"/>
  <c r="BF820"/>
  <c r="BE820"/>
  <c r="T820"/>
  <c r="R820"/>
  <c r="P820"/>
  <c r="BK820"/>
  <c r="J820"/>
  <c r="BI819"/>
  <c r="BH819"/>
  <c r="BG819"/>
  <c r="BF819"/>
  <c r="BE819"/>
  <c r="T819"/>
  <c r="R819"/>
  <c r="P819"/>
  <c r="BK819"/>
  <c r="J819"/>
  <c r="BI817"/>
  <c r="BH817"/>
  <c r="BG817"/>
  <c r="BF817"/>
  <c r="BE817"/>
  <c r="T817"/>
  <c r="R817"/>
  <c r="P817"/>
  <c r="BK817"/>
  <c r="J817"/>
  <c r="BI815"/>
  <c r="BH815"/>
  <c r="BG815"/>
  <c r="BF815"/>
  <c r="BE815"/>
  <c r="T815"/>
  <c r="R815"/>
  <c r="P815"/>
  <c r="BK815"/>
  <c r="J815"/>
  <c r="BI813"/>
  <c r="BH813"/>
  <c r="BG813"/>
  <c r="BF813"/>
  <c r="BE813"/>
  <c r="T813"/>
  <c r="R813"/>
  <c r="P813"/>
  <c r="BK813"/>
  <c r="J813"/>
  <c r="BI811"/>
  <c r="BH811"/>
  <c r="BG811"/>
  <c r="BF811"/>
  <c r="BE811"/>
  <c r="T811"/>
  <c r="R811"/>
  <c r="P811"/>
  <c r="BK811"/>
  <c r="J811"/>
  <c r="BI802"/>
  <c r="BH802"/>
  <c r="BG802"/>
  <c r="BF802"/>
  <c r="BE802"/>
  <c r="T802"/>
  <c r="R802"/>
  <c r="P802"/>
  <c r="BK802"/>
  <c r="J802"/>
  <c r="BI799"/>
  <c r="BH799"/>
  <c r="BG799"/>
  <c r="BF799"/>
  <c r="BE799"/>
  <c r="T799"/>
  <c r="R799"/>
  <c r="P799"/>
  <c r="BK799"/>
  <c r="J799"/>
  <c r="BI797"/>
  <c r="BH797"/>
  <c r="BG797"/>
  <c r="BF797"/>
  <c r="BE797"/>
  <c r="T797"/>
  <c r="R797"/>
  <c r="P797"/>
  <c r="BK797"/>
  <c r="J797"/>
  <c r="BI795"/>
  <c r="BH795"/>
  <c r="BG795"/>
  <c r="BF795"/>
  <c r="BE795"/>
  <c r="T795"/>
  <c r="R795"/>
  <c r="P795"/>
  <c r="BK795"/>
  <c r="J795"/>
  <c r="BI775"/>
  <c r="BH775"/>
  <c r="BG775"/>
  <c r="BF775"/>
  <c r="BE775"/>
  <c r="T775"/>
  <c r="R775"/>
  <c r="P775"/>
  <c r="BK775"/>
  <c r="J775"/>
  <c r="BI772"/>
  <c r="BH772"/>
  <c r="BG772"/>
  <c r="BF772"/>
  <c r="BE772"/>
  <c r="T772"/>
  <c r="R772"/>
  <c r="P772"/>
  <c r="BK772"/>
  <c r="J772"/>
  <c r="BI768"/>
  <c r="BH768"/>
  <c r="BG768"/>
  <c r="BF768"/>
  <c r="BE768"/>
  <c r="T768"/>
  <c r="R768"/>
  <c r="P768"/>
  <c r="BK768"/>
  <c r="J768"/>
  <c r="BI765"/>
  <c r="BH765"/>
  <c r="BG765"/>
  <c r="BF765"/>
  <c r="BE765"/>
  <c r="T765"/>
  <c r="R765"/>
  <c r="P765"/>
  <c r="BK765"/>
  <c r="J765"/>
  <c r="BI758"/>
  <c r="BH758"/>
  <c r="BG758"/>
  <c r="BF758"/>
  <c r="BE758"/>
  <c r="T758"/>
  <c r="R758"/>
  <c r="P758"/>
  <c r="BK758"/>
  <c r="J758"/>
  <c r="BI755"/>
  <c r="BH755"/>
  <c r="BG755"/>
  <c r="BF755"/>
  <c r="BE755"/>
  <c r="T755"/>
  <c r="R755"/>
  <c r="P755"/>
  <c r="BK755"/>
  <c r="J755"/>
  <c r="BI754"/>
  <c r="BH754"/>
  <c r="BG754"/>
  <c r="BF754"/>
  <c r="BE754"/>
  <c r="T754"/>
  <c r="R754"/>
  <c r="P754"/>
  <c r="BK754"/>
  <c r="J754"/>
  <c r="BI752"/>
  <c r="BH752"/>
  <c r="BG752"/>
  <c r="BF752"/>
  <c r="BE752"/>
  <c r="T752"/>
  <c r="R752"/>
  <c r="P752"/>
  <c r="BK752"/>
  <c r="J752"/>
  <c r="BI748"/>
  <c r="BH748"/>
  <c r="BG748"/>
  <c r="BF748"/>
  <c r="BE748"/>
  <c r="T748"/>
  <c r="R748"/>
  <c r="P748"/>
  <c r="BK748"/>
  <c r="J748"/>
  <c r="BI746"/>
  <c r="BH746"/>
  <c r="BG746"/>
  <c r="BF746"/>
  <c r="BE746"/>
  <c r="T746"/>
  <c r="R746"/>
  <c r="P746"/>
  <c r="BK746"/>
  <c r="J746"/>
  <c r="BI743"/>
  <c r="BH743"/>
  <c r="BG743"/>
  <c r="BF743"/>
  <c r="BE743"/>
  <c r="T743"/>
  <c r="R743"/>
  <c r="P743"/>
  <c r="BK743"/>
  <c r="J743"/>
  <c r="BI742"/>
  <c r="BH742"/>
  <c r="BG742"/>
  <c r="BF742"/>
  <c r="BE742"/>
  <c r="T742"/>
  <c r="R742"/>
  <c r="P742"/>
  <c r="BK742"/>
  <c r="J742"/>
  <c r="BI741"/>
  <c r="BH741"/>
  <c r="BG741"/>
  <c r="BF741"/>
  <c r="BE741"/>
  <c r="T741"/>
  <c r="R741"/>
  <c r="P741"/>
  <c r="BK741"/>
  <c r="J741"/>
  <c r="BI739"/>
  <c r="BH739"/>
  <c r="BG739"/>
  <c r="BF739"/>
  <c r="BE739"/>
  <c r="T739"/>
  <c r="T738" s="1"/>
  <c r="R739"/>
  <c r="R738" s="1"/>
  <c r="P739"/>
  <c r="P738" s="1"/>
  <c r="BK739"/>
  <c r="BK738" s="1"/>
  <c r="J738" s="1"/>
  <c r="J66" s="1"/>
  <c r="J739"/>
  <c r="BI735"/>
  <c r="BH735"/>
  <c r="BG735"/>
  <c r="BF735"/>
  <c r="T735"/>
  <c r="R735"/>
  <c r="P735"/>
  <c r="BK735"/>
  <c r="J735"/>
  <c r="BE735" s="1"/>
  <c r="BI730"/>
  <c r="BH730"/>
  <c r="BG730"/>
  <c r="BF730"/>
  <c r="T730"/>
  <c r="R730"/>
  <c r="P730"/>
  <c r="BK730"/>
  <c r="J730"/>
  <c r="BE730" s="1"/>
  <c r="BI726"/>
  <c r="BH726"/>
  <c r="BG726"/>
  <c r="BF726"/>
  <c r="T726"/>
  <c r="R726"/>
  <c r="P726"/>
  <c r="BK726"/>
  <c r="J726"/>
  <c r="BE726" s="1"/>
  <c r="BI724"/>
  <c r="BH724"/>
  <c r="BG724"/>
  <c r="BF724"/>
  <c r="T724"/>
  <c r="R724"/>
  <c r="P724"/>
  <c r="BK724"/>
  <c r="J724"/>
  <c r="BE724" s="1"/>
  <c r="BI626"/>
  <c r="BH626"/>
  <c r="BG626"/>
  <c r="BF626"/>
  <c r="T626"/>
  <c r="R626"/>
  <c r="P626"/>
  <c r="BK626"/>
  <c r="J626"/>
  <c r="BE626" s="1"/>
  <c r="BI625"/>
  <c r="BH625"/>
  <c r="BG625"/>
  <c r="BF625"/>
  <c r="T625"/>
  <c r="R625"/>
  <c r="P625"/>
  <c r="BK625"/>
  <c r="J625"/>
  <c r="BE625" s="1"/>
  <c r="BI622"/>
  <c r="BH622"/>
  <c r="BG622"/>
  <c r="BF622"/>
  <c r="T622"/>
  <c r="R622"/>
  <c r="P622"/>
  <c r="BK622"/>
  <c r="J622"/>
  <c r="BE622" s="1"/>
  <c r="BI621"/>
  <c r="BH621"/>
  <c r="BG621"/>
  <c r="BF621"/>
  <c r="T621"/>
  <c r="R621"/>
  <c r="P621"/>
  <c r="BK621"/>
  <c r="J621"/>
  <c r="BE621" s="1"/>
  <c r="BI620"/>
  <c r="BH620"/>
  <c r="BG620"/>
  <c r="BF620"/>
  <c r="T620"/>
  <c r="R620"/>
  <c r="P620"/>
  <c r="BK620"/>
  <c r="J620"/>
  <c r="BE620" s="1"/>
  <c r="BI618"/>
  <c r="BH618"/>
  <c r="BG618"/>
  <c r="BF618"/>
  <c r="T618"/>
  <c r="R618"/>
  <c r="P618"/>
  <c r="BK618"/>
  <c r="J618"/>
  <c r="BE618" s="1"/>
  <c r="BI603"/>
  <c r="BH603"/>
  <c r="BG603"/>
  <c r="BF603"/>
  <c r="T603"/>
  <c r="R603"/>
  <c r="P603"/>
  <c r="BK603"/>
  <c r="J603"/>
  <c r="BE603" s="1"/>
  <c r="BI598"/>
  <c r="BH598"/>
  <c r="BG598"/>
  <c r="BF598"/>
  <c r="T598"/>
  <c r="R598"/>
  <c r="P598"/>
  <c r="BK598"/>
  <c r="J598"/>
  <c r="BE598" s="1"/>
  <c r="BI597"/>
  <c r="BH597"/>
  <c r="BG597"/>
  <c r="BF597"/>
  <c r="T597"/>
  <c r="R597"/>
  <c r="P597"/>
  <c r="BK597"/>
  <c r="J597"/>
  <c r="BE597" s="1"/>
  <c r="BI595"/>
  <c r="BH595"/>
  <c r="BG595"/>
  <c r="BF595"/>
  <c r="T595"/>
  <c r="R595"/>
  <c r="P595"/>
  <c r="BK595"/>
  <c r="J595"/>
  <c r="BE595" s="1"/>
  <c r="BI586"/>
  <c r="BH586"/>
  <c r="BG586"/>
  <c r="BF586"/>
  <c r="T586"/>
  <c r="T585" s="1"/>
  <c r="R586"/>
  <c r="R585" s="1"/>
  <c r="P586"/>
  <c r="P585" s="1"/>
  <c r="BK586"/>
  <c r="BK585" s="1"/>
  <c r="J585" s="1"/>
  <c r="J65" s="1"/>
  <c r="J586"/>
  <c r="BE586" s="1"/>
  <c r="BI582"/>
  <c r="BH582"/>
  <c r="BG582"/>
  <c r="BF582"/>
  <c r="BE582"/>
  <c r="T582"/>
  <c r="R582"/>
  <c r="P582"/>
  <c r="BK582"/>
  <c r="J582"/>
  <c r="BI581"/>
  <c r="BH581"/>
  <c r="BG581"/>
  <c r="BF581"/>
  <c r="BE581"/>
  <c r="T581"/>
  <c r="R581"/>
  <c r="P581"/>
  <c r="BK581"/>
  <c r="J581"/>
  <c r="BI578"/>
  <c r="BH578"/>
  <c r="BG578"/>
  <c r="BF578"/>
  <c r="BE578"/>
  <c r="T578"/>
  <c r="T577" s="1"/>
  <c r="R578"/>
  <c r="R577" s="1"/>
  <c r="P578"/>
  <c r="P577" s="1"/>
  <c r="BK578"/>
  <c r="BK577" s="1"/>
  <c r="J577" s="1"/>
  <c r="J64" s="1"/>
  <c r="J578"/>
  <c r="BI576"/>
  <c r="BH576"/>
  <c r="BG576"/>
  <c r="BF576"/>
  <c r="T576"/>
  <c r="R576"/>
  <c r="P576"/>
  <c r="BK576"/>
  <c r="J576"/>
  <c r="BE576" s="1"/>
  <c r="BI575"/>
  <c r="BH575"/>
  <c r="BG575"/>
  <c r="BF575"/>
  <c r="T575"/>
  <c r="R575"/>
  <c r="P575"/>
  <c r="BK575"/>
  <c r="J575"/>
  <c r="BE575" s="1"/>
  <c r="BI574"/>
  <c r="BH574"/>
  <c r="BG574"/>
  <c r="BF574"/>
  <c r="T574"/>
  <c r="R574"/>
  <c r="P574"/>
  <c r="BK574"/>
  <c r="J574"/>
  <c r="BE574" s="1"/>
  <c r="BI571"/>
  <c r="BH571"/>
  <c r="BG571"/>
  <c r="BF571"/>
  <c r="T571"/>
  <c r="R571"/>
  <c r="P571"/>
  <c r="BK571"/>
  <c r="J571"/>
  <c r="BE571" s="1"/>
  <c r="BI570"/>
  <c r="BH570"/>
  <c r="BG570"/>
  <c r="BF570"/>
  <c r="T570"/>
  <c r="R570"/>
  <c r="P570"/>
  <c r="BK570"/>
  <c r="J570"/>
  <c r="BE570" s="1"/>
  <c r="BI569"/>
  <c r="BH569"/>
  <c r="BG569"/>
  <c r="BF569"/>
  <c r="T569"/>
  <c r="R569"/>
  <c r="P569"/>
  <c r="BK569"/>
  <c r="J569"/>
  <c r="BE569" s="1"/>
  <c r="BI568"/>
  <c r="BH568"/>
  <c r="BG568"/>
  <c r="BF568"/>
  <c r="T568"/>
  <c r="R568"/>
  <c r="P568"/>
  <c r="BK568"/>
  <c r="J568"/>
  <c r="BE568" s="1"/>
  <c r="BI561"/>
  <c r="BH561"/>
  <c r="BG561"/>
  <c r="BF561"/>
  <c r="T561"/>
  <c r="R561"/>
  <c r="P561"/>
  <c r="BK561"/>
  <c r="J561"/>
  <c r="BE561" s="1"/>
  <c r="BI558"/>
  <c r="BH558"/>
  <c r="BG558"/>
  <c r="BF558"/>
  <c r="T558"/>
  <c r="R558"/>
  <c r="P558"/>
  <c r="BK558"/>
  <c r="J558"/>
  <c r="BE558" s="1"/>
  <c r="BI555"/>
  <c r="BH555"/>
  <c r="BG555"/>
  <c r="BF555"/>
  <c r="T555"/>
  <c r="R555"/>
  <c r="P555"/>
  <c r="BK555"/>
  <c r="J555"/>
  <c r="BE555" s="1"/>
  <c r="BI552"/>
  <c r="BH552"/>
  <c r="BG552"/>
  <c r="BF552"/>
  <c r="T552"/>
  <c r="R552"/>
  <c r="P552"/>
  <c r="BK552"/>
  <c r="J552"/>
  <c r="BE552" s="1"/>
  <c r="BI549"/>
  <c r="BH549"/>
  <c r="BG549"/>
  <c r="BF549"/>
  <c r="T549"/>
  <c r="R549"/>
  <c r="P549"/>
  <c r="BK549"/>
  <c r="J549"/>
  <c r="BE549" s="1"/>
  <c r="BI547"/>
  <c r="BH547"/>
  <c r="BG547"/>
  <c r="BF547"/>
  <c r="T547"/>
  <c r="R547"/>
  <c r="P547"/>
  <c r="BK547"/>
  <c r="J547"/>
  <c r="BE547" s="1"/>
  <c r="BI544"/>
  <c r="BH544"/>
  <c r="BG544"/>
  <c r="BF544"/>
  <c r="T544"/>
  <c r="R544"/>
  <c r="P544"/>
  <c r="BK544"/>
  <c r="J544"/>
  <c r="BE544" s="1"/>
  <c r="BI541"/>
  <c r="BH541"/>
  <c r="BG541"/>
  <c r="BF541"/>
  <c r="T541"/>
  <c r="R541"/>
  <c r="P541"/>
  <c r="BK541"/>
  <c r="J541"/>
  <c r="BE541" s="1"/>
  <c r="BI539"/>
  <c r="BH539"/>
  <c r="BG539"/>
  <c r="BF539"/>
  <c r="T539"/>
  <c r="R539"/>
  <c r="P539"/>
  <c r="BK539"/>
  <c r="J539"/>
  <c r="BE539" s="1"/>
  <c r="BI538"/>
  <c r="BH538"/>
  <c r="BG538"/>
  <c r="BF538"/>
  <c r="T538"/>
  <c r="T537" s="1"/>
  <c r="R538"/>
  <c r="R537" s="1"/>
  <c r="P538"/>
  <c r="P537" s="1"/>
  <c r="BK538"/>
  <c r="BK537" s="1"/>
  <c r="J537" s="1"/>
  <c r="J63" s="1"/>
  <c r="J538"/>
  <c r="BE538" s="1"/>
  <c r="BI535"/>
  <c r="BH535"/>
  <c r="BG535"/>
  <c r="BF535"/>
  <c r="BE535"/>
  <c r="T535"/>
  <c r="R535"/>
  <c r="P535"/>
  <c r="BK535"/>
  <c r="J535"/>
  <c r="BI534"/>
  <c r="BH534"/>
  <c r="BG534"/>
  <c r="BF534"/>
  <c r="BE534"/>
  <c r="T534"/>
  <c r="R534"/>
  <c r="P534"/>
  <c r="BK534"/>
  <c r="J534"/>
  <c r="BI529"/>
  <c r="BH529"/>
  <c r="BG529"/>
  <c r="BF529"/>
  <c r="BE529"/>
  <c r="T529"/>
  <c r="R529"/>
  <c r="P529"/>
  <c r="BK529"/>
  <c r="J529"/>
  <c r="BI522"/>
  <c r="BH522"/>
  <c r="BG522"/>
  <c r="BF522"/>
  <c r="BE522"/>
  <c r="T522"/>
  <c r="R522"/>
  <c r="P522"/>
  <c r="BK522"/>
  <c r="J522"/>
  <c r="BI520"/>
  <c r="BH520"/>
  <c r="BG520"/>
  <c r="BF520"/>
  <c r="BE520"/>
  <c r="T520"/>
  <c r="R520"/>
  <c r="P520"/>
  <c r="BK520"/>
  <c r="J520"/>
  <c r="BI517"/>
  <c r="BH517"/>
  <c r="BG517"/>
  <c r="BF517"/>
  <c r="BE517"/>
  <c r="T517"/>
  <c r="R517"/>
  <c r="P517"/>
  <c r="BK517"/>
  <c r="J517"/>
  <c r="BI515"/>
  <c r="BH515"/>
  <c r="BG515"/>
  <c r="BF515"/>
  <c r="BE515"/>
  <c r="T515"/>
  <c r="R515"/>
  <c r="P515"/>
  <c r="BK515"/>
  <c r="J515"/>
  <c r="BI512"/>
  <c r="BH512"/>
  <c r="BG512"/>
  <c r="BF512"/>
  <c r="BE512"/>
  <c r="T512"/>
  <c r="R512"/>
  <c r="P512"/>
  <c r="BK512"/>
  <c r="J512"/>
  <c r="BI509"/>
  <c r="BH509"/>
  <c r="BG509"/>
  <c r="BF509"/>
  <c r="BE509"/>
  <c r="T509"/>
  <c r="R509"/>
  <c r="P509"/>
  <c r="BK509"/>
  <c r="J509"/>
  <c r="BI501"/>
  <c r="BH501"/>
  <c r="BG501"/>
  <c r="BF501"/>
  <c r="BE501"/>
  <c r="T501"/>
  <c r="R501"/>
  <c r="P501"/>
  <c r="BK501"/>
  <c r="J501"/>
  <c r="BI498"/>
  <c r="BH498"/>
  <c r="BG498"/>
  <c r="BF498"/>
  <c r="BE498"/>
  <c r="T498"/>
  <c r="R498"/>
  <c r="P498"/>
  <c r="BK498"/>
  <c r="J498"/>
  <c r="BI495"/>
  <c r="BH495"/>
  <c r="BG495"/>
  <c r="BF495"/>
  <c r="BE495"/>
  <c r="T495"/>
  <c r="R495"/>
  <c r="P495"/>
  <c r="BK495"/>
  <c r="J495"/>
  <c r="BI492"/>
  <c r="BH492"/>
  <c r="BG492"/>
  <c r="BF492"/>
  <c r="BE492"/>
  <c r="T492"/>
  <c r="R492"/>
  <c r="P492"/>
  <c r="BK492"/>
  <c r="J492"/>
  <c r="BI489"/>
  <c r="BH489"/>
  <c r="BG489"/>
  <c r="BF489"/>
  <c r="BE489"/>
  <c r="T489"/>
  <c r="R489"/>
  <c r="P489"/>
  <c r="BK489"/>
  <c r="J489"/>
  <c r="BI488"/>
  <c r="BH488"/>
  <c r="BG488"/>
  <c r="BF488"/>
  <c r="BE488"/>
  <c r="T488"/>
  <c r="R488"/>
  <c r="P488"/>
  <c r="BK488"/>
  <c r="J488"/>
  <c r="BI487"/>
  <c r="BH487"/>
  <c r="BG487"/>
  <c r="BF487"/>
  <c r="BE487"/>
  <c r="T487"/>
  <c r="R487"/>
  <c r="P487"/>
  <c r="BK487"/>
  <c r="J487"/>
  <c r="BI486"/>
  <c r="BH486"/>
  <c r="BG486"/>
  <c r="BF486"/>
  <c r="BE486"/>
  <c r="T486"/>
  <c r="R486"/>
  <c r="P486"/>
  <c r="BK486"/>
  <c r="J486"/>
  <c r="BI484"/>
  <c r="BH484"/>
  <c r="BG484"/>
  <c r="BF484"/>
  <c r="BE484"/>
  <c r="T484"/>
  <c r="R484"/>
  <c r="P484"/>
  <c r="BK484"/>
  <c r="J484"/>
  <c r="BI481"/>
  <c r="BH481"/>
  <c r="BG481"/>
  <c r="BF481"/>
  <c r="BE481"/>
  <c r="T481"/>
  <c r="R481"/>
  <c r="P481"/>
  <c r="BK481"/>
  <c r="J481"/>
  <c r="BI480"/>
  <c r="BH480"/>
  <c r="BG480"/>
  <c r="BF480"/>
  <c r="BE480"/>
  <c r="T480"/>
  <c r="R480"/>
  <c r="P480"/>
  <c r="BK480"/>
  <c r="J480"/>
  <c r="BI479"/>
  <c r="BH479"/>
  <c r="BG479"/>
  <c r="BF479"/>
  <c r="BE479"/>
  <c r="T479"/>
  <c r="R479"/>
  <c r="P479"/>
  <c r="BK479"/>
  <c r="J479"/>
  <c r="BI478"/>
  <c r="BH478"/>
  <c r="BG478"/>
  <c r="BF478"/>
  <c r="BE478"/>
  <c r="T478"/>
  <c r="T477" s="1"/>
  <c r="R478"/>
  <c r="R477" s="1"/>
  <c r="P478"/>
  <c r="P477" s="1"/>
  <c r="BK478"/>
  <c r="BK477" s="1"/>
  <c r="J477" s="1"/>
  <c r="J62" s="1"/>
  <c r="J478"/>
  <c r="BI475"/>
  <c r="BH475"/>
  <c r="BG475"/>
  <c r="BF475"/>
  <c r="T475"/>
  <c r="R475"/>
  <c r="P475"/>
  <c r="BK475"/>
  <c r="J475"/>
  <c r="BE475" s="1"/>
  <c r="BI473"/>
  <c r="BH473"/>
  <c r="BG473"/>
  <c r="BF473"/>
  <c r="T473"/>
  <c r="R473"/>
  <c r="P473"/>
  <c r="BK473"/>
  <c r="J473"/>
  <c r="BE473" s="1"/>
  <c r="BI464"/>
  <c r="BH464"/>
  <c r="BG464"/>
  <c r="BF464"/>
  <c r="T464"/>
  <c r="R464"/>
  <c r="P464"/>
  <c r="BK464"/>
  <c r="J464"/>
  <c r="BE464" s="1"/>
  <c r="BI462"/>
  <c r="BH462"/>
  <c r="BG462"/>
  <c r="BF462"/>
  <c r="T462"/>
  <c r="R462"/>
  <c r="P462"/>
  <c r="BK462"/>
  <c r="J462"/>
  <c r="BE462" s="1"/>
  <c r="BI458"/>
  <c r="BH458"/>
  <c r="BG458"/>
  <c r="BF458"/>
  <c r="T458"/>
  <c r="R458"/>
  <c r="P458"/>
  <c r="BK458"/>
  <c r="J458"/>
  <c r="BE458" s="1"/>
  <c r="BI456"/>
  <c r="BH456"/>
  <c r="BG456"/>
  <c r="BF456"/>
  <c r="T456"/>
  <c r="R456"/>
  <c r="P456"/>
  <c r="BK456"/>
  <c r="J456"/>
  <c r="BE456" s="1"/>
  <c r="BI454"/>
  <c r="BH454"/>
  <c r="BG454"/>
  <c r="BF454"/>
  <c r="T454"/>
  <c r="R454"/>
  <c r="P454"/>
  <c r="BK454"/>
  <c r="J454"/>
  <c r="BE454" s="1"/>
  <c r="BI446"/>
  <c r="BH446"/>
  <c r="BG446"/>
  <c r="BF446"/>
  <c r="T446"/>
  <c r="R446"/>
  <c r="P446"/>
  <c r="BK446"/>
  <c r="J446"/>
  <c r="BE446" s="1"/>
  <c r="BI441"/>
  <c r="BH441"/>
  <c r="BG441"/>
  <c r="BF441"/>
  <c r="T441"/>
  <c r="R441"/>
  <c r="P441"/>
  <c r="BK441"/>
  <c r="J441"/>
  <c r="BE441" s="1"/>
  <c r="BI434"/>
  <c r="BH434"/>
  <c r="BG434"/>
  <c r="BF434"/>
  <c r="T434"/>
  <c r="R434"/>
  <c r="P434"/>
  <c r="BK434"/>
  <c r="J434"/>
  <c r="BE434" s="1"/>
  <c r="BI423"/>
  <c r="BH423"/>
  <c r="BG423"/>
  <c r="BF423"/>
  <c r="T423"/>
  <c r="R423"/>
  <c r="P423"/>
  <c r="BK423"/>
  <c r="J423"/>
  <c r="BE423" s="1"/>
  <c r="BI420"/>
  <c r="BH420"/>
  <c r="BG420"/>
  <c r="BF420"/>
  <c r="T420"/>
  <c r="R420"/>
  <c r="P420"/>
  <c r="BK420"/>
  <c r="J420"/>
  <c r="BE420" s="1"/>
  <c r="BI417"/>
  <c r="BH417"/>
  <c r="BG417"/>
  <c r="BF417"/>
  <c r="T417"/>
  <c r="R417"/>
  <c r="P417"/>
  <c r="BK417"/>
  <c r="J417"/>
  <c r="BE417" s="1"/>
  <c r="BI416"/>
  <c r="BH416"/>
  <c r="BG416"/>
  <c r="BF416"/>
  <c r="T416"/>
  <c r="R416"/>
  <c r="P416"/>
  <c r="BK416"/>
  <c r="J416"/>
  <c r="BE416" s="1"/>
  <c r="BI412"/>
  <c r="BH412"/>
  <c r="BG412"/>
  <c r="BF412"/>
  <c r="T412"/>
  <c r="R412"/>
  <c r="P412"/>
  <c r="BK412"/>
  <c r="J412"/>
  <c r="BE412" s="1"/>
  <c r="BI408"/>
  <c r="BH408"/>
  <c r="BG408"/>
  <c r="BF408"/>
  <c r="T408"/>
  <c r="R408"/>
  <c r="P408"/>
  <c r="BK408"/>
  <c r="J408"/>
  <c r="BE408" s="1"/>
  <c r="BI406"/>
  <c r="BH406"/>
  <c r="BG406"/>
  <c r="BF406"/>
  <c r="T406"/>
  <c r="R406"/>
  <c r="P406"/>
  <c r="BK406"/>
  <c r="J406"/>
  <c r="BE406" s="1"/>
  <c r="BI403"/>
  <c r="BH403"/>
  <c r="BG403"/>
  <c r="BF403"/>
  <c r="T403"/>
  <c r="R403"/>
  <c r="P403"/>
  <c r="BK403"/>
  <c r="J403"/>
  <c r="BE403" s="1"/>
  <c r="BI400"/>
  <c r="BH400"/>
  <c r="BG400"/>
  <c r="BF400"/>
  <c r="T400"/>
  <c r="R400"/>
  <c r="P400"/>
  <c r="BK400"/>
  <c r="J400"/>
  <c r="BE400" s="1"/>
  <c r="BI397"/>
  <c r="BH397"/>
  <c r="BG397"/>
  <c r="BF397"/>
  <c r="T397"/>
  <c r="R397"/>
  <c r="P397"/>
  <c r="BK397"/>
  <c r="J397"/>
  <c r="BE397" s="1"/>
  <c r="BI384"/>
  <c r="BH384"/>
  <c r="BG384"/>
  <c r="BF384"/>
  <c r="T384"/>
  <c r="R384"/>
  <c r="P384"/>
  <c r="BK384"/>
  <c r="J384"/>
  <c r="BE384" s="1"/>
  <c r="BI380"/>
  <c r="BH380"/>
  <c r="BG380"/>
  <c r="BF380"/>
  <c r="T380"/>
  <c r="R380"/>
  <c r="P380"/>
  <c r="BK380"/>
  <c r="J380"/>
  <c r="BE380" s="1"/>
  <c r="BI379"/>
  <c r="BH379"/>
  <c r="BG379"/>
  <c r="BF379"/>
  <c r="T379"/>
  <c r="R379"/>
  <c r="P379"/>
  <c r="BK379"/>
  <c r="J379"/>
  <c r="BE379" s="1"/>
  <c r="BI371"/>
  <c r="BH371"/>
  <c r="BG371"/>
  <c r="BF371"/>
  <c r="T371"/>
  <c r="R371"/>
  <c r="P371"/>
  <c r="BK371"/>
  <c r="J371"/>
  <c r="BE371" s="1"/>
  <c r="BI366"/>
  <c r="BH366"/>
  <c r="BG366"/>
  <c r="BF366"/>
  <c r="T366"/>
  <c r="R366"/>
  <c r="P366"/>
  <c r="BK366"/>
  <c r="J366"/>
  <c r="BE366" s="1"/>
  <c r="BI364"/>
  <c r="BH364"/>
  <c r="BG364"/>
  <c r="BF364"/>
  <c r="T364"/>
  <c r="R364"/>
  <c r="P364"/>
  <c r="BK364"/>
  <c r="J364"/>
  <c r="BE364" s="1"/>
  <c r="BI359"/>
  <c r="BH359"/>
  <c r="BG359"/>
  <c r="BF359"/>
  <c r="T359"/>
  <c r="R359"/>
  <c r="P359"/>
  <c r="BK359"/>
  <c r="J359"/>
  <c r="BE359" s="1"/>
  <c r="BI352"/>
  <c r="BH352"/>
  <c r="BG352"/>
  <c r="BF352"/>
  <c r="BE352"/>
  <c r="T352"/>
  <c r="R352"/>
  <c r="P352"/>
  <c r="BK352"/>
  <c r="J352"/>
  <c r="BI345"/>
  <c r="BH345"/>
  <c r="BG345"/>
  <c r="BF345"/>
  <c r="T345"/>
  <c r="R345"/>
  <c r="P345"/>
  <c r="BK345"/>
  <c r="J345"/>
  <c r="BE345" s="1"/>
  <c r="BI340"/>
  <c r="BH340"/>
  <c r="BG340"/>
  <c r="BF340"/>
  <c r="BE340"/>
  <c r="T340"/>
  <c r="R340"/>
  <c r="P340"/>
  <c r="BK340"/>
  <c r="J340"/>
  <c r="BI335"/>
  <c r="BH335"/>
  <c r="BG335"/>
  <c r="BF335"/>
  <c r="T335"/>
  <c r="R335"/>
  <c r="P335"/>
  <c r="BK335"/>
  <c r="J335"/>
  <c r="BE335" s="1"/>
  <c r="BI330"/>
  <c r="BH330"/>
  <c r="BG330"/>
  <c r="BF330"/>
  <c r="BE330"/>
  <c r="T330"/>
  <c r="R330"/>
  <c r="P330"/>
  <c r="BK330"/>
  <c r="J330"/>
  <c r="BI326"/>
  <c r="BH326"/>
  <c r="BG326"/>
  <c r="BF326"/>
  <c r="T326"/>
  <c r="R326"/>
  <c r="P326"/>
  <c r="BK326"/>
  <c r="J326"/>
  <c r="BE326" s="1"/>
  <c r="BI324"/>
  <c r="BH324"/>
  <c r="BG324"/>
  <c r="BF324"/>
  <c r="BE324"/>
  <c r="T324"/>
  <c r="R324"/>
  <c r="P324"/>
  <c r="BK324"/>
  <c r="J324"/>
  <c r="BI323"/>
  <c r="BH323"/>
  <c r="BG323"/>
  <c r="BF323"/>
  <c r="T323"/>
  <c r="R323"/>
  <c r="P323"/>
  <c r="BK323"/>
  <c r="J323"/>
  <c r="BE323" s="1"/>
  <c r="BI311"/>
  <c r="BH311"/>
  <c r="BG311"/>
  <c r="BF311"/>
  <c r="BE311"/>
  <c r="T311"/>
  <c r="R311"/>
  <c r="P311"/>
  <c r="BK311"/>
  <c r="J311"/>
  <c r="BI304"/>
  <c r="BH304"/>
  <c r="BG304"/>
  <c r="BF304"/>
  <c r="T304"/>
  <c r="R304"/>
  <c r="P304"/>
  <c r="BK304"/>
  <c r="J304"/>
  <c r="BE304" s="1"/>
  <c r="BI301"/>
  <c r="BH301"/>
  <c r="BG301"/>
  <c r="BF301"/>
  <c r="BE301"/>
  <c r="T301"/>
  <c r="R301"/>
  <c r="P301"/>
  <c r="BK301"/>
  <c r="J301"/>
  <c r="BI296"/>
  <c r="BH296"/>
  <c r="BG296"/>
  <c r="BF296"/>
  <c r="T296"/>
  <c r="R296"/>
  <c r="P296"/>
  <c r="BK296"/>
  <c r="J296"/>
  <c r="BE296" s="1"/>
  <c r="BI285"/>
  <c r="BH285"/>
  <c r="BG285"/>
  <c r="BF285"/>
  <c r="BE285"/>
  <c r="T285"/>
  <c r="R285"/>
  <c r="P285"/>
  <c r="BK285"/>
  <c r="J285"/>
  <c r="BI274"/>
  <c r="BH274"/>
  <c r="BG274"/>
  <c r="BF274"/>
  <c r="T274"/>
  <c r="R274"/>
  <c r="P274"/>
  <c r="BK274"/>
  <c r="J274"/>
  <c r="BE274" s="1"/>
  <c r="BI271"/>
  <c r="BH271"/>
  <c r="BG271"/>
  <c r="BF271"/>
  <c r="BE271"/>
  <c r="T271"/>
  <c r="R271"/>
  <c r="P271"/>
  <c r="BK271"/>
  <c r="J271"/>
  <c r="BI269"/>
  <c r="BH269"/>
  <c r="BG269"/>
  <c r="BF269"/>
  <c r="T269"/>
  <c r="R269"/>
  <c r="P269"/>
  <c r="BK269"/>
  <c r="J269"/>
  <c r="BE269" s="1"/>
  <c r="BI266"/>
  <c r="BH266"/>
  <c r="BG266"/>
  <c r="BF266"/>
  <c r="BE266"/>
  <c r="T266"/>
  <c r="R266"/>
  <c r="P266"/>
  <c r="BK266"/>
  <c r="J266"/>
  <c r="BI263"/>
  <c r="BH263"/>
  <c r="BG263"/>
  <c r="BF263"/>
  <c r="T263"/>
  <c r="T262" s="1"/>
  <c r="R263"/>
  <c r="R262" s="1"/>
  <c r="P263"/>
  <c r="P262" s="1"/>
  <c r="BK263"/>
  <c r="BK262" s="1"/>
  <c r="J262" s="1"/>
  <c r="J61" s="1"/>
  <c r="J263"/>
  <c r="BE263" s="1"/>
  <c r="BI260"/>
  <c r="BH260"/>
  <c r="BG260"/>
  <c r="BF260"/>
  <c r="T260"/>
  <c r="R260"/>
  <c r="P260"/>
  <c r="BK260"/>
  <c r="J260"/>
  <c r="BE260" s="1"/>
  <c r="BI259"/>
  <c r="BH259"/>
  <c r="BG259"/>
  <c r="BF259"/>
  <c r="BE259"/>
  <c r="T259"/>
  <c r="R259"/>
  <c r="P259"/>
  <c r="BK259"/>
  <c r="J259"/>
  <c r="BI256"/>
  <c r="BH256"/>
  <c r="BG256"/>
  <c r="BF256"/>
  <c r="T256"/>
  <c r="R256"/>
  <c r="P256"/>
  <c r="BK256"/>
  <c r="J256"/>
  <c r="BE256" s="1"/>
  <c r="BI254"/>
  <c r="BH254"/>
  <c r="BG254"/>
  <c r="BF254"/>
  <c r="BE254"/>
  <c r="T254"/>
  <c r="R254"/>
  <c r="P254"/>
  <c r="BK254"/>
  <c r="J254"/>
  <c r="BI252"/>
  <c r="BH252"/>
  <c r="BG252"/>
  <c r="BF252"/>
  <c r="T252"/>
  <c r="R252"/>
  <c r="P252"/>
  <c r="BK252"/>
  <c r="J252"/>
  <c r="BE252" s="1"/>
  <c r="BI249"/>
  <c r="BH249"/>
  <c r="BG249"/>
  <c r="BF249"/>
  <c r="BE249"/>
  <c r="T249"/>
  <c r="R249"/>
  <c r="P249"/>
  <c r="BK249"/>
  <c r="J249"/>
  <c r="BI246"/>
  <c r="BH246"/>
  <c r="BG246"/>
  <c r="BF246"/>
  <c r="T246"/>
  <c r="R246"/>
  <c r="P246"/>
  <c r="BK246"/>
  <c r="J246"/>
  <c r="BE246" s="1"/>
  <c r="BI243"/>
  <c r="BH243"/>
  <c r="BG243"/>
  <c r="BF243"/>
  <c r="BE243"/>
  <c r="T243"/>
  <c r="R243"/>
  <c r="P243"/>
  <c r="BK243"/>
  <c r="J243"/>
  <c r="BI236"/>
  <c r="BH236"/>
  <c r="BG236"/>
  <c r="BF236"/>
  <c r="T236"/>
  <c r="R236"/>
  <c r="P236"/>
  <c r="BK236"/>
  <c r="J236"/>
  <c r="BE236" s="1"/>
  <c r="BI233"/>
  <c r="BH233"/>
  <c r="BG233"/>
  <c r="BF233"/>
  <c r="BE233"/>
  <c r="T233"/>
  <c r="R233"/>
  <c r="P233"/>
  <c r="BK233"/>
  <c r="J233"/>
  <c r="BI230"/>
  <c r="BH230"/>
  <c r="BG230"/>
  <c r="BF230"/>
  <c r="T230"/>
  <c r="R230"/>
  <c r="P230"/>
  <c r="BK230"/>
  <c r="J230"/>
  <c r="BE230" s="1"/>
  <c r="BI227"/>
  <c r="BH227"/>
  <c r="BG227"/>
  <c r="BF227"/>
  <c r="BE227"/>
  <c r="T227"/>
  <c r="R227"/>
  <c r="P227"/>
  <c r="BK227"/>
  <c r="J227"/>
  <c r="BI220"/>
  <c r="BH220"/>
  <c r="BG220"/>
  <c r="BF220"/>
  <c r="BE220"/>
  <c r="T220"/>
  <c r="R220"/>
  <c r="P220"/>
  <c r="BK220"/>
  <c r="J220"/>
  <c r="BI219"/>
  <c r="BH219"/>
  <c r="BG219"/>
  <c r="BF219"/>
  <c r="BE219"/>
  <c r="T219"/>
  <c r="R219"/>
  <c r="P219"/>
  <c r="BK219"/>
  <c r="J219"/>
  <c r="BI214"/>
  <c r="BH214"/>
  <c r="BG214"/>
  <c r="BF214"/>
  <c r="BE214"/>
  <c r="T214"/>
  <c r="R214"/>
  <c r="P214"/>
  <c r="BK214"/>
  <c r="J214"/>
  <c r="BI212"/>
  <c r="BH212"/>
  <c r="BG212"/>
  <c r="BF212"/>
  <c r="BE212"/>
  <c r="T212"/>
  <c r="R212"/>
  <c r="P212"/>
  <c r="BK212"/>
  <c r="J212"/>
  <c r="BI210"/>
  <c r="BH210"/>
  <c r="BG210"/>
  <c r="BF210"/>
  <c r="BE210"/>
  <c r="T210"/>
  <c r="T209" s="1"/>
  <c r="R210"/>
  <c r="R209" s="1"/>
  <c r="P210"/>
  <c r="P209" s="1"/>
  <c r="BK210"/>
  <c r="BK209" s="1"/>
  <c r="J209" s="1"/>
  <c r="J60" s="1"/>
  <c r="J210"/>
  <c r="BI208"/>
  <c r="BH208"/>
  <c r="BG208"/>
  <c r="BF208"/>
  <c r="T208"/>
  <c r="R208"/>
  <c r="P208"/>
  <c r="BK208"/>
  <c r="J208"/>
  <c r="BE208" s="1"/>
  <c r="BI206"/>
  <c r="BH206"/>
  <c r="BG206"/>
  <c r="BF206"/>
  <c r="T206"/>
  <c r="R206"/>
  <c r="P206"/>
  <c r="BK206"/>
  <c r="J206"/>
  <c r="BE206" s="1"/>
  <c r="BI205"/>
  <c r="BH205"/>
  <c r="BG205"/>
  <c r="BF205"/>
  <c r="T205"/>
  <c r="R205"/>
  <c r="P205"/>
  <c r="BK205"/>
  <c r="J205"/>
  <c r="BE205" s="1"/>
  <c r="BI203"/>
  <c r="BH203"/>
  <c r="BG203"/>
  <c r="BF203"/>
  <c r="T203"/>
  <c r="R203"/>
  <c r="P203"/>
  <c r="BK203"/>
  <c r="J203"/>
  <c r="BE203" s="1"/>
  <c r="BI200"/>
  <c r="BH200"/>
  <c r="BG200"/>
  <c r="BF200"/>
  <c r="T200"/>
  <c r="R200"/>
  <c r="P200"/>
  <c r="BK200"/>
  <c r="J200"/>
  <c r="BE200" s="1"/>
  <c r="BI195"/>
  <c r="BH195"/>
  <c r="BG195"/>
  <c r="BF195"/>
  <c r="T195"/>
  <c r="R195"/>
  <c r="P195"/>
  <c r="BK195"/>
  <c r="J195"/>
  <c r="BE195" s="1"/>
  <c r="BI192"/>
  <c r="BH192"/>
  <c r="BG192"/>
  <c r="BF192"/>
  <c r="T192"/>
  <c r="R192"/>
  <c r="P192"/>
  <c r="BK192"/>
  <c r="J192"/>
  <c r="BE192" s="1"/>
  <c r="BI191"/>
  <c r="BH191"/>
  <c r="BG191"/>
  <c r="BF191"/>
  <c r="T191"/>
  <c r="R191"/>
  <c r="P191"/>
  <c r="BK191"/>
  <c r="J191"/>
  <c r="BE191" s="1"/>
  <c r="BI187"/>
  <c r="BH187"/>
  <c r="BG187"/>
  <c r="BF187"/>
  <c r="BE187"/>
  <c r="T187"/>
  <c r="R187"/>
  <c r="P187"/>
  <c r="BK187"/>
  <c r="J187"/>
  <c r="BI184"/>
  <c r="BH184"/>
  <c r="BG184"/>
  <c r="BF184"/>
  <c r="T184"/>
  <c r="R184"/>
  <c r="P184"/>
  <c r="BK184"/>
  <c r="J184"/>
  <c r="BE184" s="1"/>
  <c r="BI181"/>
  <c r="BH181"/>
  <c r="BG181"/>
  <c r="BF181"/>
  <c r="BE181"/>
  <c r="T181"/>
  <c r="R181"/>
  <c r="P181"/>
  <c r="BK181"/>
  <c r="J181"/>
  <c r="BI178"/>
  <c r="BH178"/>
  <c r="BG178"/>
  <c r="BF178"/>
  <c r="T178"/>
  <c r="T177" s="1"/>
  <c r="R178"/>
  <c r="R177" s="1"/>
  <c r="P178"/>
  <c r="P177" s="1"/>
  <c r="BK178"/>
  <c r="BK177" s="1"/>
  <c r="J177" s="1"/>
  <c r="J59" s="1"/>
  <c r="J178"/>
  <c r="BE178" s="1"/>
  <c r="BI176"/>
  <c r="BH176"/>
  <c r="BG176"/>
  <c r="BF176"/>
  <c r="T176"/>
  <c r="R176"/>
  <c r="P176"/>
  <c r="BK176"/>
  <c r="J176"/>
  <c r="BE176" s="1"/>
  <c r="BI175"/>
  <c r="BH175"/>
  <c r="BG175"/>
  <c r="BF175"/>
  <c r="BE175"/>
  <c r="T175"/>
  <c r="R175"/>
  <c r="P175"/>
  <c r="BK175"/>
  <c r="J175"/>
  <c r="BI174"/>
  <c r="BH174"/>
  <c r="BG174"/>
  <c r="BF174"/>
  <c r="T174"/>
  <c r="R174"/>
  <c r="P174"/>
  <c r="BK174"/>
  <c r="J174"/>
  <c r="BE174" s="1"/>
  <c r="BI172"/>
  <c r="BH172"/>
  <c r="BG172"/>
  <c r="BF172"/>
  <c r="BE172"/>
  <c r="T172"/>
  <c r="R172"/>
  <c r="P172"/>
  <c r="BK172"/>
  <c r="J172"/>
  <c r="BI170"/>
  <c r="BH170"/>
  <c r="BG170"/>
  <c r="BF170"/>
  <c r="BE170"/>
  <c r="T170"/>
  <c r="R170"/>
  <c r="P170"/>
  <c r="BK170"/>
  <c r="J170"/>
  <c r="BI164"/>
  <c r="BH164"/>
  <c r="BG164"/>
  <c r="BF164"/>
  <c r="BE164"/>
  <c r="T164"/>
  <c r="R164"/>
  <c r="P164"/>
  <c r="BK164"/>
  <c r="J164"/>
  <c r="BI162"/>
  <c r="BH162"/>
  <c r="BG162"/>
  <c r="BF162"/>
  <c r="BE162"/>
  <c r="T162"/>
  <c r="R162"/>
  <c r="P162"/>
  <c r="BK162"/>
  <c r="J162"/>
  <c r="BI160"/>
  <c r="BH160"/>
  <c r="BG160"/>
  <c r="BF160"/>
  <c r="BE160"/>
  <c r="T160"/>
  <c r="R160"/>
  <c r="P160"/>
  <c r="BK160"/>
  <c r="J160"/>
  <c r="BI158"/>
  <c r="BH158"/>
  <c r="BG158"/>
  <c r="BF158"/>
  <c r="BE158"/>
  <c r="T158"/>
  <c r="R158"/>
  <c r="P158"/>
  <c r="BK158"/>
  <c r="J158"/>
  <c r="BI155"/>
  <c r="BH155"/>
  <c r="BG155"/>
  <c r="BF155"/>
  <c r="BE155"/>
  <c r="T155"/>
  <c r="R155"/>
  <c r="P155"/>
  <c r="BK155"/>
  <c r="J155"/>
  <c r="BI150"/>
  <c r="BH150"/>
  <c r="BG150"/>
  <c r="BF150"/>
  <c r="BE150"/>
  <c r="T150"/>
  <c r="R150"/>
  <c r="P150"/>
  <c r="BK150"/>
  <c r="J150"/>
  <c r="BI148"/>
  <c r="BH148"/>
  <c r="BG148"/>
  <c r="BF148"/>
  <c r="BE148"/>
  <c r="T148"/>
  <c r="R148"/>
  <c r="P148"/>
  <c r="BK148"/>
  <c r="J148"/>
  <c r="BI145"/>
  <c r="BH145"/>
  <c r="BG145"/>
  <c r="BF145"/>
  <c r="BE145"/>
  <c r="T145"/>
  <c r="R145"/>
  <c r="P145"/>
  <c r="BK145"/>
  <c r="J145"/>
  <c r="BI143"/>
  <c r="BH143"/>
  <c r="BG143"/>
  <c r="BF143"/>
  <c r="BE143"/>
  <c r="T143"/>
  <c r="R143"/>
  <c r="P143"/>
  <c r="BK143"/>
  <c r="J143"/>
  <c r="BI141"/>
  <c r="BH141"/>
  <c r="BG141"/>
  <c r="BF141"/>
  <c r="BE141"/>
  <c r="T141"/>
  <c r="R141"/>
  <c r="P141"/>
  <c r="BK141"/>
  <c r="J141"/>
  <c r="BI139"/>
  <c r="BH139"/>
  <c r="BG139"/>
  <c r="BF139"/>
  <c r="BE139"/>
  <c r="T139"/>
  <c r="R139"/>
  <c r="P139"/>
  <c r="BK139"/>
  <c r="J139"/>
  <c r="BI136"/>
  <c r="BH136"/>
  <c r="BG136"/>
  <c r="BF136"/>
  <c r="BE136"/>
  <c r="T136"/>
  <c r="R136"/>
  <c r="P136"/>
  <c r="BK136"/>
  <c r="J136"/>
  <c r="BI134"/>
  <c r="BH134"/>
  <c r="BG134"/>
  <c r="BF134"/>
  <c r="BE134"/>
  <c r="T134"/>
  <c r="R134"/>
  <c r="P134"/>
  <c r="BK134"/>
  <c r="J134"/>
  <c r="BI133"/>
  <c r="BH133"/>
  <c r="BG133"/>
  <c r="BF133"/>
  <c r="BE133"/>
  <c r="T133"/>
  <c r="R133"/>
  <c r="P133"/>
  <c r="BK133"/>
  <c r="J133"/>
  <c r="BI130"/>
  <c r="BH130"/>
  <c r="BG130"/>
  <c r="BF130"/>
  <c r="BE130"/>
  <c r="T130"/>
  <c r="R130"/>
  <c r="P130"/>
  <c r="BK130"/>
  <c r="J130"/>
  <c r="BI129"/>
  <c r="BH129"/>
  <c r="BG129"/>
  <c r="BF129"/>
  <c r="BE129"/>
  <c r="T129"/>
  <c r="R129"/>
  <c r="P129"/>
  <c r="BK129"/>
  <c r="J129"/>
  <c r="BI128"/>
  <c r="BH128"/>
  <c r="BG128"/>
  <c r="BF128"/>
  <c r="BE128"/>
  <c r="T128"/>
  <c r="R128"/>
  <c r="P128"/>
  <c r="BK128"/>
  <c r="J128"/>
  <c r="BI123"/>
  <c r="F34" s="1"/>
  <c r="BD52" i="1" s="1"/>
  <c r="BD51" s="1"/>
  <c r="W30" s="1"/>
  <c r="BH123" i="2"/>
  <c r="F33" s="1"/>
  <c r="BC52" i="1" s="1"/>
  <c r="BC51" s="1"/>
  <c r="BG123" i="2"/>
  <c r="F32" s="1"/>
  <c r="BB52" i="1" s="1"/>
  <c r="BB51" s="1"/>
  <c r="BF123" i="2"/>
  <c r="F31" s="1"/>
  <c r="BA52" i="1" s="1"/>
  <c r="BA51" s="1"/>
  <c r="BE123" i="2"/>
  <c r="F30" s="1"/>
  <c r="AZ52" i="1" s="1"/>
  <c r="T123" i="2"/>
  <c r="T122" s="1"/>
  <c r="T121" s="1"/>
  <c r="T120" s="1"/>
  <c r="R123"/>
  <c r="R122" s="1"/>
  <c r="R121" s="1"/>
  <c r="R120" s="1"/>
  <c r="P123"/>
  <c r="P122" s="1"/>
  <c r="P121" s="1"/>
  <c r="P120" s="1"/>
  <c r="AU52" i="1" s="1"/>
  <c r="AU51" s="1"/>
  <c r="BK123" i="2"/>
  <c r="BK122" s="1"/>
  <c r="J123"/>
  <c r="J116"/>
  <c r="F116"/>
  <c r="F114"/>
  <c r="E112"/>
  <c r="E110"/>
  <c r="J51"/>
  <c r="F51"/>
  <c r="F49"/>
  <c r="E47"/>
  <c r="J18"/>
  <c r="E18"/>
  <c r="F117" s="1"/>
  <c r="J17"/>
  <c r="J12"/>
  <c r="J114" s="1"/>
  <c r="E7"/>
  <c r="E45" s="1"/>
  <c r="AS51" i="1"/>
  <c r="L47"/>
  <c r="AM46"/>
  <c r="L46"/>
  <c r="AM44"/>
  <c r="L44"/>
  <c r="L42"/>
  <c r="L41"/>
  <c r="J78" i="3" l="1"/>
  <c r="J57" s="1"/>
  <c r="BK77"/>
  <c r="J77" s="1"/>
  <c r="F30"/>
  <c r="AZ53" i="1" s="1"/>
  <c r="AZ51" s="1"/>
  <c r="J122" i="2"/>
  <c r="J58" s="1"/>
  <c r="BK121"/>
  <c r="W29" i="1"/>
  <c r="AY51"/>
  <c r="BK922" i="2"/>
  <c r="J922" s="1"/>
  <c r="J75" s="1"/>
  <c r="J923"/>
  <c r="J76" s="1"/>
  <c r="AX51" i="1"/>
  <c r="W28"/>
  <c r="W27"/>
  <c r="AW51"/>
  <c r="AK27" s="1"/>
  <c r="J49" i="2"/>
  <c r="J30"/>
  <c r="AV52" i="1" s="1"/>
  <c r="F52" i="3"/>
  <c r="J71"/>
  <c r="J30"/>
  <c r="AV53" i="1" s="1"/>
  <c r="F52" i="2"/>
  <c r="J31"/>
  <c r="AW52" i="1" s="1"/>
  <c r="E45" i="3"/>
  <c r="J31"/>
  <c r="AW53" i="1" s="1"/>
  <c r="AV51" l="1"/>
  <c r="W26"/>
  <c r="J121" i="2"/>
  <c r="J57" s="1"/>
  <c r="BK120"/>
  <c r="J120" s="1"/>
  <c r="J27" i="3"/>
  <c r="J56"/>
  <c r="AT53" i="1"/>
  <c r="AT52"/>
  <c r="AK26" l="1"/>
  <c r="AT51"/>
  <c r="J36" i="3"/>
  <c r="AG53" i="1"/>
  <c r="AN53" s="1"/>
  <c r="J27" i="2"/>
  <c r="J56"/>
  <c r="J36" l="1"/>
  <c r="AG52" i="1"/>
  <c r="AG51" l="1"/>
  <c r="AN52"/>
  <c r="AN51" l="1"/>
  <c r="AK23"/>
  <c r="AK32" s="1"/>
</calcChain>
</file>

<file path=xl/sharedStrings.xml><?xml version="1.0" encoding="utf-8"?>
<sst xmlns="http://schemas.openxmlformats.org/spreadsheetml/2006/main" count="16420" uniqueCount="2911">
  <si>
    <t>Export VZ</t>
  </si>
  <si>
    <t>List obsahuje:</t>
  </si>
  <si>
    <t>1) Rekapitulace stavby</t>
  </si>
  <si>
    <t>2) Rekapitulace objektů stavby a soupisů prací</t>
  </si>
  <si>
    <t>3.0</t>
  </si>
  <si>
    <t>ZAMOK</t>
  </si>
  <si>
    <t>False</t>
  </si>
  <si>
    <t>{42f5a1f2-c918-488e-bc21-0185d612750f}</t>
  </si>
  <si>
    <t>0,01</t>
  </si>
  <si>
    <t>21</t>
  </si>
  <si>
    <t>15</t>
  </si>
  <si>
    <t>REKAPITULACE STAVBY</t>
  </si>
  <si>
    <t>v ---  níže se nacházejí doplnkové a pomocné údaje k sestavám  --- v</t>
  </si>
  <si>
    <t>Návod na vyplnění</t>
  </si>
  <si>
    <t>0,001</t>
  </si>
  <si>
    <t>Kód:</t>
  </si>
  <si>
    <t>Be0050052017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</si>
  <si>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</si>
  <si>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</si>
  <si>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 etapa rozvoje sportovního gymnázia Plzeň - přístavba pavilonu ,D´</t>
  </si>
  <si>
    <t>KSO:</t>
  </si>
  <si>
    <t/>
  </si>
  <si>
    <t>CC-CZ:</t>
  </si>
  <si>
    <t>Místo:</t>
  </si>
  <si>
    <t>parc.č. 2204/2</t>
  </si>
  <si>
    <t>Datum:</t>
  </si>
  <si>
    <t>17.5.2017</t>
  </si>
  <si>
    <t>Zadavatel:</t>
  </si>
  <si>
    <t>IČ:</t>
  </si>
  <si>
    <t>SOU Elektrotechnické, Vejprnická 56, 31800 Plzeň</t>
  </si>
  <si>
    <t>DIČ:</t>
  </si>
  <si>
    <t>Uchazeč:</t>
  </si>
  <si>
    <t>Vyplň údaj</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</si>
  <si>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</si>
  <si>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</si>
  <si>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</si>
  <si>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</si>
  <si>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</si>
  <si>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</si>
  <si>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</si>
  <si>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</si>
  <si>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</si>
  <si>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</si>
  <si>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</si>
  <si>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</si>
  <si>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</si>
  <si>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</si>
  <si>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</si>
  <si>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</si>
  <si>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</si>
  <si>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</si>
  <si>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</si>
  <si>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</si>
  <si>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</si>
  <si>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</si>
  <si>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</si>
  <si>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</si>
  <si>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</si>
  <si>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</si>
  <si>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</si>
  <si>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</si>
  <si>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</si>
  <si>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</si>
  <si>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</si>
  <si>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</si>
  <si>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</si>
  <si>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</si>
  <si>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</si>
  <si>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</si>
  <si>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</si>
  <si>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</si>
  <si>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</si>
  <si>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</si>
  <si>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</si>
  <si>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</si>
  <si>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</si>
  <si>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</si>
  <si>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</si>
  <si>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</si>
  <si>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</si>
  <si>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</si>
  <si>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</si>
  <si>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</si>
  <si>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{b45792f2-e12a-4b81-bc01-d1daec441860}</t>
  </si>
  <si>
    <t>2</t>
  </si>
  <si>
    <t>02</t>
  </si>
  <si>
    <t>Vedlejší a ostatní náklady</t>
  </si>
  <si>
    <t>VON</t>
  </si>
  <si>
    <t>{3c42e4d9-0f44-46a3-83f8-789e237e9778}</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</si>
  <si>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</si>
  <si>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</si>
  <si>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</si>
  <si>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</si>
  <si>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</si>
  <si>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</si>
  <si>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</si>
  <si>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</si>
  <si>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</si>
  <si>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</si>
  <si>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</si>
  <si>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</si>
  <si>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</si>
  <si>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</si>
  <si>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</si>
  <si>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</si>
  <si>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2.1 - Statické zabezpečení stávajícího objektu</t>
  </si>
  <si>
    <t xml:space="preserve">    3 - Svislé a kompletní konstrukce</t>
  </si>
  <si>
    <t xml:space="preserve">    4 - Vodorovné konstrukce</t>
  </si>
  <si>
    <t xml:space="preserve">    43 - Schodišťové konstrukce a rampy</t>
  </si>
  <si>
    <t xml:space="preserve">    5 - Komunikace pozemní</t>
  </si>
  <si>
    <t xml:space="preserve">    61 - Úprava povrchů vnitřních</t>
  </si>
  <si>
    <t xml:space="preserve">    62 - Úprava povrchů vnější </t>
  </si>
  <si>
    <t xml:space="preserve">    63 - Podlahy a podlahové konstrukce</t>
  </si>
  <si>
    <t xml:space="preserve">    64 - Osazování výplní otvorů</t>
  </si>
  <si>
    <t xml:space="preserve">    8 - Trubní vedení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</si>
  <si>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</si>
  <si>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</si>
  <si>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</si>
  <si>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</si>
  <si>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</si>
  <si>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</si>
  <si>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</si>
  <si>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</si>
  <si>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</si>
  <si>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</si>
  <si>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</si>
  <si>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</si>
  <si>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</si>
  <si>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</si>
  <si>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730 - Ústřední vytápění - viz. samostatný soupis prací</t>
  </si>
  <si>
    <t xml:space="preserve">    761 - Konstrukce prosvětlovací</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</si>
  <si>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</si>
  <si>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</si>
  <si>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</si>
  <si>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</si>
  <si>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</si>
  <si>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769 - Otvorové prvky z plastu a hliníku</t>
  </si>
  <si>
    <t xml:space="preserve">    771 - Podlahy z dlaždic</t>
  </si>
  <si>
    <t xml:space="preserve">    776 -  Podlahy povlakové</t>
  </si>
  <si>
    <t xml:space="preserve">    781 -  Dokončovací práce</t>
  </si>
  <si>
    <t xml:space="preserve">    783 - Dokončovací práce - nátěry</t>
  </si>
  <si>
    <t xml:space="preserve">    784 - Dokončovací práce - malby a tapety</t>
  </si>
  <si>
    <t xml:space="preserve">    M21 - Elektoinstalace silnoproud - viz samostatný soupis prací</t>
  </si>
  <si>
    <t xml:space="preserve">    M21-2 - Elektroinstalace slaboproud - viz. samostatný soupis prací</t>
  </si>
  <si>
    <t xml:space="preserve">    M24 - Vzduchotechnika - viz. samostatný soupis prací</t>
  </si>
  <si>
    <t xml:space="preserve">    M24.1 - Měření a regulace - viz. samostatný soupis prací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</si>
  <si>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</si>
  <si>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</si>
  <si>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</si>
  <si>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</si>
  <si>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</si>
  <si>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</si>
  <si>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</si>
  <si>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</si>
  <si>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</si>
  <si>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</si>
  <si>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</si>
  <si>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</si>
  <si>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</si>
  <si>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</si>
  <si>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</si>
  <si>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</si>
  <si>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</si>
  <si>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</si>
  <si>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</si>
  <si>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113106171</t>
  </si>
  <si>
    <t>Rozebrání dlažeb a dílců komunikací pro pěší, vozovek a ploch s přemístěním hmot na skládku na vzdálenost do 3 m nebo s naložením na dopravní prostředek vozovek a ploch, s jakoukoliv výplní spár v ploše jednotlivě do 50 m2 ze zámkové dlažby s ložem z kameniva</t>
  </si>
  <si>
    <t>m2</t>
  </si>
  <si>
    <t>CS ÚRS 2017 01</t>
  </si>
  <si>
    <t>4</t>
  </si>
  <si>
    <t>1953107415</t>
  </si>
  <si>
    <t>VV</t>
  </si>
  <si>
    <t>pro výkop rýhy</t>
  </si>
  <si>
    <t>2,8*1,5</t>
  </si>
  <si>
    <t>stávající parkovací stání v místě přístavby</t>
  </si>
  <si>
    <t>2,5*5,0</t>
  </si>
  <si>
    <t>113107112</t>
  </si>
  <si>
    <t>Odstranění podkladů nebo krytů s přemístěním hmot na skládku na vzdálenost do 3 m nebo s naložením na dopravní prostředek v ploše jednotlivě do 50 m2 z kameniva těženého, o tl. vrstvy přes 100 do 200 mm</t>
  </si>
  <si>
    <t>-1153114336</t>
  </si>
  <si>
    <t>3</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</si>
  <si>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</si>
  <si>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</si>
  <si>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m</t>
  </si>
  <si>
    <t>528384413</t>
  </si>
  <si>
    <t>120001101</t>
  </si>
  <si>
    <t>Příplatek k cenám vykopávek za ztížení vykopávky v blízkosti podzemního vedení nebo výbušnin v horninách jakékoliv třídy</t>
  </si>
  <si>
    <t>m3</t>
  </si>
  <si>
    <t>2139131204</t>
  </si>
  <si>
    <t>1,0*2,0*1,0</t>
  </si>
  <si>
    <t>1,0*2,0*2,8</t>
  </si>
  <si>
    <t>5</t>
  </si>
  <si>
    <t>979054451</t>
  </si>
  <si>
    <t>Očištění vybouraných prvků komunikací od spojovacího materiálu s odklizením a uložením očištěných hmot a spojovacího materiálu na skládku na vzdálenost do 10 m zámkových dlaždic s vyplněním spár kamenivem</t>
  </si>
  <si>
    <t>-889752300</t>
  </si>
  <si>
    <t>6</t>
  </si>
  <si>
    <t>121101102</t>
  </si>
  <si>
    <t>Sejmutí ornice nebo lesní půdy s vodorovným přemístěním na hromady v místě upotřebení nebo na dočasné či trvalé skládky se složením, na vzdálenost přes 50 do 100 m</t>
  </si>
  <si>
    <t>1684263443</t>
  </si>
  <si>
    <t>459,0*0,3</t>
  </si>
  <si>
    <t>7</t>
  </si>
  <si>
    <t>131201103</t>
  </si>
  <si>
    <t>Hloubení nezapažených jam a zářezů s urovnáním dna do předepsaného profilu a spádu v hornině tř. 3 přes 1 000 do 5 000 m3</t>
  </si>
  <si>
    <t>943544433</t>
  </si>
  <si>
    <t>459,0*2,58</t>
  </si>
  <si>
    <t>(87,6*2,2*0,7)/2</t>
  </si>
  <si>
    <t>8</t>
  </si>
  <si>
    <t>131201109</t>
  </si>
  <si>
    <t>Hloubení nezapažených jam a zářezů s urovnáním dna do předepsaného profilu a spádu Příplatek k cenám za lepivost horniny tř. 3</t>
  </si>
  <si>
    <t>1249369760</t>
  </si>
  <si>
    <t>1251,672*0,5 'Přepočtené koeficientem množství</t>
  </si>
  <si>
    <t>9</t>
  </si>
  <si>
    <t>132201101</t>
  </si>
  <si>
    <t>Hloubení zapažených i nezapažených rýh šířky do 600 mm s urovnáním dna do předepsaného profilu a spádu v hornině tř. 3 do 100 m3</t>
  </si>
  <si>
    <t>1519259049</t>
  </si>
  <si>
    <t>0,6*1,8*2,77</t>
  </si>
  <si>
    <t>10</t>
  </si>
  <si>
    <t>132201109</t>
  </si>
  <si>
    <t>Hloubení zapažených i nezapažených rýh šířky do 600 mm s urovnáním dna do předepsaného profilu a spádu v hornině tř. 3 Příplatek k cenám za lepivost horniny tř. 3</t>
  </si>
  <si>
    <t>-965930136</t>
  </si>
  <si>
    <t>2,992*0,5 'Přepočtené koeficientem množství</t>
  </si>
  <si>
    <t>11</t>
  </si>
  <si>
    <t>132201201</t>
  </si>
  <si>
    <t>Hloubení zapažených i nezapažených rýh šířky přes 600 do 2 000 mm s urovnáním dna do předepsaného profilu a spádu v hornině tř. 3 do 100 m3</t>
  </si>
  <si>
    <t>1010906992</t>
  </si>
  <si>
    <t>1,0*1,0*26,26</t>
  </si>
  <si>
    <t>1,0*2,6*4,4</t>
  </si>
  <si>
    <t>12</t>
  </si>
  <si>
    <t>132201209</t>
  </si>
  <si>
    <t>Hloubení zapažených i nezapažených rýh šířky přes 600 do 2 000 mm s urovnáním dna do předepsaného profilu a spádu v hornině tř. 3 Příplatek k cenám za lepivost horniny tř. 3</t>
  </si>
  <si>
    <t>572080375</t>
  </si>
  <si>
    <t>37,7*0,5 'Přepočtené koeficientem množství</t>
  </si>
  <si>
    <t>13</t>
  </si>
  <si>
    <t>161101101</t>
  </si>
  <si>
    <t>Svislé přemístění výkopku bez naložení do dopravní nádoby avšak s vyprázdněním dopravní nádoby na hromadu nebo do dopravního prostředku z horniny tř. 1 až 4, při hloubce výkopu přes 1 do 2,5 m</t>
  </si>
  <si>
    <t>1492072317</t>
  </si>
  <si>
    <t>jam 8%</t>
  </si>
  <si>
    <t>1251,672/100*8</t>
  </si>
  <si>
    <t>rýh</t>
  </si>
  <si>
    <t>2,992+37,7</t>
  </si>
  <si>
    <t>14</t>
  </si>
  <si>
    <t>162201102</t>
  </si>
  <si>
    <t>Vodorovné přemístění výkopku nebo sypaniny po suchu na obvyklém dopravním prostředku, bez naložení výkopku, avšak se složením bez rozhrnutí z horniny tř. 1 až 4 na vzdálenost přes 20 do 50 m</t>
  </si>
  <si>
    <t>-1562676877</t>
  </si>
  <si>
    <t>pro zásyp rýhy a kolem objektu tam a zpět</t>
  </si>
  <si>
    <t>95,924*2</t>
  </si>
  <si>
    <t>162701105</t>
  </si>
  <si>
    <t>Vodorovné přemístění výkopku nebo sypaniny po suchu na obvyklém dopravním prostředku, bez naložení výkopku, avšak se složením bez rozhrnutí z horniny tř. 1 až 4 na vzdálenost přes 9 000 do 10 000 m</t>
  </si>
  <si>
    <t>-1091494001</t>
  </si>
  <si>
    <t>(1251,672+2,992+37,7)-95,924</t>
  </si>
  <si>
    <t>16</t>
  </si>
  <si>
    <t>171201201</t>
  </si>
  <si>
    <t>Uložení sypaniny na skládky</t>
  </si>
  <si>
    <t>-1146290264</t>
  </si>
  <si>
    <t>1251,672+2,992+37,7</t>
  </si>
  <si>
    <t>17</t>
  </si>
  <si>
    <t>171201211</t>
  </si>
  <si>
    <t>Uložení sypaniny poplatek za uložení sypaniny na skládce (skládkovné)</t>
  </si>
  <si>
    <t>t</t>
  </si>
  <si>
    <t>2144158789</t>
  </si>
  <si>
    <t>1196,44*1,8 'Přepočtené koeficientem množství</t>
  </si>
  <si>
    <t>18</t>
  </si>
  <si>
    <t>174101101</t>
  </si>
  <si>
    <t>Zásyp sypaninou z jakékoliv horniny s uložením výkopku ve vrstvách se zhutněním jam, šachet, rýh nebo kolem objektů v těchto vykopávkách</t>
  </si>
  <si>
    <t>1779648093</t>
  </si>
  <si>
    <t>rýha přípojky</t>
  </si>
  <si>
    <t>1,0*0,7*26,26</t>
  </si>
  <si>
    <t>1,0*2,3*4,4</t>
  </si>
  <si>
    <t>kolem objektu</t>
  </si>
  <si>
    <t>67,422</t>
  </si>
  <si>
    <t>19</t>
  </si>
  <si>
    <t>175151101</t>
  </si>
  <si>
    <t>Obsypání potrubí strojně sypaninou z vhodných hornin tř. 1 až 4 nebo materiálem připraveným podél výkopu ve vzdálenosti do 3 m od jeho kraje, pro jakoukoliv hloubku výkopu a míru zhutnění bez prohození sypaniny</t>
  </si>
  <si>
    <t>623301033</t>
  </si>
  <si>
    <t>1,0*0,31*30,66</t>
  </si>
  <si>
    <t>20</t>
  </si>
  <si>
    <t>M</t>
  </si>
  <si>
    <t>583373020</t>
  </si>
  <si>
    <t>štěrkopísek frakce 0-8</t>
  </si>
  <si>
    <t>1625070299</t>
  </si>
  <si>
    <t>9,505*2 'Přepočtené koeficientem množství</t>
  </si>
  <si>
    <t>181102302</t>
  </si>
  <si>
    <t>Úprava pláně na stavbách dálnic v zářezech mimo skalních se zhutněním</t>
  </si>
  <si>
    <t>-1688281281</t>
  </si>
  <si>
    <t>22</t>
  </si>
  <si>
    <t>R1-001</t>
  </si>
  <si>
    <t>Vytyčení, osazení objektu</t>
  </si>
  <si>
    <t>kpl</t>
  </si>
  <si>
    <t>1354629665</t>
  </si>
  <si>
    <t>23</t>
  </si>
  <si>
    <t>R1002</t>
  </si>
  <si>
    <t>Vytyčení inženýrských sítí</t>
  </si>
  <si>
    <t>341763435</t>
  </si>
  <si>
    <t>Zakládání</t>
  </si>
  <si>
    <t>24</t>
  </si>
  <si>
    <t>271532212</t>
  </si>
  <si>
    <t>Násyp pod základové konstrukce se zhutněním z hrubého kameniva frakce 16 až 32 mm</t>
  </si>
  <si>
    <t>2011204442</t>
  </si>
  <si>
    <t>0,15*408,7</t>
  </si>
  <si>
    <t>0,15*2,77*2,765</t>
  </si>
  <si>
    <t>25</t>
  </si>
  <si>
    <t>273321311</t>
  </si>
  <si>
    <t>Základy z betonu železového (bez výztuže) desky z betonu bez zvýšených nároků na prostředí tř. C 16/20</t>
  </si>
  <si>
    <t>-109484670</t>
  </si>
  <si>
    <t>podbeton</t>
  </si>
  <si>
    <t>26</t>
  </si>
  <si>
    <t>273322611</t>
  </si>
  <si>
    <t>Základy z betonu železového (bez výztuže) desky z betonu vodotěsného se zvýšenými nároky na prostředí tř.X C4 30/37</t>
  </si>
  <si>
    <t>-82946862</t>
  </si>
  <si>
    <t>0,2*2,77*2,765</t>
  </si>
  <si>
    <t>0,45*374,9</t>
  </si>
  <si>
    <t>27</t>
  </si>
  <si>
    <t>273351215</t>
  </si>
  <si>
    <t>Zřízení bednění stěn základových desek</t>
  </si>
  <si>
    <t>1469429275</t>
  </si>
  <si>
    <t>0,15*97,9</t>
  </si>
  <si>
    <t>0,45*95,1</t>
  </si>
  <si>
    <t>0,2*(2,77+2,765)*2</t>
  </si>
  <si>
    <t>28</t>
  </si>
  <si>
    <t>273351216</t>
  </si>
  <si>
    <t>Odstranění bednění stěn základových desek</t>
  </si>
  <si>
    <t>1673105447</t>
  </si>
  <si>
    <t>29</t>
  </si>
  <si>
    <t>273361821</t>
  </si>
  <si>
    <t>Výztuž základů desek z betonářské oceli 10 505 (R) nebo BSt 500</t>
  </si>
  <si>
    <t>-2081517973</t>
  </si>
  <si>
    <t>příložky</t>
  </si>
  <si>
    <t>(828,7+302,35+578,15+332,45+695,8)/1000*1,08</t>
  </si>
  <si>
    <t>30</t>
  </si>
  <si>
    <t>273362021</t>
  </si>
  <si>
    <t xml:space="preserve">Výztuž základových desek svařovanými sítěmi Kari </t>
  </si>
  <si>
    <t>-1282591708</t>
  </si>
  <si>
    <t>Kari síť 100/100/8</t>
  </si>
  <si>
    <t>(4029,0+4384,5)/1000*1,08</t>
  </si>
  <si>
    <t>kari síť 150/150/6</t>
  </si>
  <si>
    <t>(1683,35+33,4+33,4)/1000*1,08</t>
  </si>
  <si>
    <t>31</t>
  </si>
  <si>
    <t>274322611</t>
  </si>
  <si>
    <t>Základy z betonu železového (bez výztuže) pasy z betonu se zvýšenými nároky na prostředí tř.CX4 C 30/37 - vodotěsný</t>
  </si>
  <si>
    <t>455563237</t>
  </si>
  <si>
    <t>0,5*1,8*2,77</t>
  </si>
  <si>
    <t>32</t>
  </si>
  <si>
    <t>274351215</t>
  </si>
  <si>
    <t>Bednění základových stěn pasů svislé nebo šikmé (odkloněné), půdorysně přímé nebo zalomené ve volných nebo zapažených jámách, rýhách, šachtách, včetně případných vzpěr zřízení</t>
  </si>
  <si>
    <t>1530816445</t>
  </si>
  <si>
    <t>0,5*2,77*4</t>
  </si>
  <si>
    <t>33</t>
  </si>
  <si>
    <t>274351216</t>
  </si>
  <si>
    <t>Bednění základových stěn pasů svislé nebo šikmé (odkloněné), půdorysně přímé nebo zalomené ve volných nebo zapažených jámách, rýhách, šachtách, včetně případných vzpěr odstranění</t>
  </si>
  <si>
    <t>-772135209</t>
  </si>
  <si>
    <t>34</t>
  </si>
  <si>
    <t>631319175</t>
  </si>
  <si>
    <t>Příplatek k cenám mazanin za stržení povrchu spodní vrstvy mazaniny latí před vložením výztuže nebo pletiva pro tl. obou vrstev mazaniny přes 120 do 240 mm</t>
  </si>
  <si>
    <t>-632737596</t>
  </si>
  <si>
    <t>61,305+170,237</t>
  </si>
  <si>
    <t>35</t>
  </si>
  <si>
    <t>R2-001</t>
  </si>
  <si>
    <t>Příplatek za zazřízení prostupů,drážek ap. v základech vč.D+M chrániček v zákl.pasech</t>
  </si>
  <si>
    <t>kus</t>
  </si>
  <si>
    <t>-1677051276</t>
  </si>
  <si>
    <t>2.1</t>
  </si>
  <si>
    <t>Statické zabezpečení stávajícího objektu</t>
  </si>
  <si>
    <t>36</t>
  </si>
  <si>
    <t>132201401</t>
  </si>
  <si>
    <t>Hloubená vykopávka pod základy ručně,strojně, vrtáním s přehozením výkopku na vzdálenost 3 m nebo s naložením na ruční dopravní prostředek v hornině tř. 3_x000D_
postupné odkopávání zeminy pro statické zajištění - pro napojení nového pavilonu "D" na stávající objekt - viz. popis technická zpráva PD a ve statickém výpočtu</t>
  </si>
  <si>
    <t>904467739</t>
  </si>
  <si>
    <t>0,8*5,0*(9,8+7,8)</t>
  </si>
  <si>
    <t>37</t>
  </si>
  <si>
    <t>275321311</t>
  </si>
  <si>
    <t>Základy z betonu železového (bez výztuže) patky z betonu bez zvýšených nároků na prostředí tř. C 16/20</t>
  </si>
  <si>
    <t>1351882998</t>
  </si>
  <si>
    <t>0,8*0,8*1,1*15</t>
  </si>
  <si>
    <t>38</t>
  </si>
  <si>
    <t>275351215</t>
  </si>
  <si>
    <t>Bednění základových stěn patek svislé nebo šikmé (odkloněné), půdorysně přímé nebo zalomené ve volných nebo zapažených jámách, rýhách, šachtách, včetně případných vzpěr zřízení</t>
  </si>
  <si>
    <t>917855032</t>
  </si>
  <si>
    <t>patky pro zabetonování HEB nosníků</t>
  </si>
  <si>
    <t>0,8*4*1,1*15</t>
  </si>
  <si>
    <t>pro betonování vápennou maltou</t>
  </si>
  <si>
    <t>0,8*4*3,9*15</t>
  </si>
  <si>
    <t>39</t>
  </si>
  <si>
    <t>275351216</t>
  </si>
  <si>
    <t>Bednění základových stěn patek svislé nebo šikmé (odkloněné), půdorysně přímé nebo zalomené ve volných nebo zapažených jámách, rýhách, šachtách, včetně případných vzpěr odstranění</t>
  </si>
  <si>
    <t>-309217401</t>
  </si>
  <si>
    <t>40</t>
  </si>
  <si>
    <t>317941121</t>
  </si>
  <si>
    <t>Osazování ocelových válcovaných nosníků na zdivu I nebo IE nebo U nebo UE nebo L do č. 12 nebo výšky do 120 mm</t>
  </si>
  <si>
    <t>1677907443</t>
  </si>
  <si>
    <t>jäkl 140/140/8</t>
  </si>
  <si>
    <t>(121,84+97,48)/1000</t>
  </si>
  <si>
    <t>jäkl 120/120/6</t>
  </si>
  <si>
    <t>(92,12+79,16+60,27)/1000</t>
  </si>
  <si>
    <t xml:space="preserve"> tyč oc.plochá 40/80</t>
  </si>
  <si>
    <t>(236,19+382,15+215,24+25,1+120,48)/1000</t>
  </si>
  <si>
    <t>41</t>
  </si>
  <si>
    <t>130102060</t>
  </si>
  <si>
    <t>tyč ocelová plochá, v jakosti 11 375, 40 x 8  mm</t>
  </si>
  <si>
    <t>-1863328456</t>
  </si>
  <si>
    <t>P</t>
  </si>
  <si>
    <t>Poznámka k položce:
Hmotnost: 2,51 kg/m</t>
  </si>
  <si>
    <t>0,979*1,08 'Přepočtené koeficientem množství</t>
  </si>
  <si>
    <t>42</t>
  </si>
  <si>
    <t>145502640</t>
  </si>
  <si>
    <t>profil ocelový čtvercový svařovaný 120x120x6 mm</t>
  </si>
  <si>
    <t>1428906887</t>
  </si>
  <si>
    <t>Poznámka k položce:
Hmotnost: 20,09 kg/m</t>
  </si>
  <si>
    <t>0,232*1,08 'Přepočtené koeficientem množství</t>
  </si>
  <si>
    <t>43</t>
  </si>
  <si>
    <t>145502700</t>
  </si>
  <si>
    <t>profil ocelový čtvercový svařovaný 140x140x8 mm</t>
  </si>
  <si>
    <t>463822914</t>
  </si>
  <si>
    <t>Poznámka k položce:
Hmotnost: 30,46 kg/m</t>
  </si>
  <si>
    <t>0,219*1,08 'Přepočtené koeficientem množství</t>
  </si>
  <si>
    <t>44</t>
  </si>
  <si>
    <t>317941123</t>
  </si>
  <si>
    <t>Osazování ocelových válcovaných nosníků na zdivu I nebo IE nebo U nebo UE nebo L č. 14 až 22 nebo výšky do 220 mm</t>
  </si>
  <si>
    <t>-1555184082</t>
  </si>
  <si>
    <t>HEB 140</t>
  </si>
  <si>
    <t>67,4/1000</t>
  </si>
  <si>
    <t>HEB 200</t>
  </si>
  <si>
    <t>(3984,5+993,06)/1000</t>
  </si>
  <si>
    <t>HEB 220</t>
  </si>
  <si>
    <t>(278,14+465,11+627,42)/1000</t>
  </si>
  <si>
    <t>45</t>
  </si>
  <si>
    <t>130109740</t>
  </si>
  <si>
    <t>ocel profilová HE-B, v jakosti 11 375, h=140 mm</t>
  </si>
  <si>
    <t>1134288376</t>
  </si>
  <si>
    <t>Poznámka k položce:
Hmotnost: 34,50 kg/m</t>
  </si>
  <si>
    <t>0,067*1,08 'Přepočtené koeficientem množství</t>
  </si>
  <si>
    <t>46</t>
  </si>
  <si>
    <t>130109800</t>
  </si>
  <si>
    <t>ocel profilová HE-B, v jakosti 11 375, h=200 mm</t>
  </si>
  <si>
    <t>-2112259910</t>
  </si>
  <si>
    <t>Poznámka k položce:
Hmotnost: 63,00 kg/m</t>
  </si>
  <si>
    <t>4,978*1,08 'Přepočtené koeficientem množství</t>
  </si>
  <si>
    <t>47</t>
  </si>
  <si>
    <t>130109820</t>
  </si>
  <si>
    <t>ocel profilová HE-B, v jakosti 11 375, h=220 mm</t>
  </si>
  <si>
    <t>1802670638</t>
  </si>
  <si>
    <t>Poznámka k položce:
Hmotnost: 73,00 kg/m</t>
  </si>
  <si>
    <t>1,371*1,08 'Přepočtené koeficientem množství</t>
  </si>
  <si>
    <t>48</t>
  </si>
  <si>
    <t>631311132</t>
  </si>
  <si>
    <t>Výplň vápennou maltou pevnosti 0,4 MPa - výkopu pro HEB nosník</t>
  </si>
  <si>
    <t>-1330357828</t>
  </si>
  <si>
    <t>0,8*0,8*3,9*15</t>
  </si>
  <si>
    <t>49</t>
  </si>
  <si>
    <t>762133132</t>
  </si>
  <si>
    <t>Montáž bednění stěn z hrubých fošen na sraz tl. do 80 mm - pažící dřevěné fošny</t>
  </si>
  <si>
    <t>30860668</t>
  </si>
  <si>
    <t>247*1,17</t>
  </si>
  <si>
    <t>50</t>
  </si>
  <si>
    <t>605111250</t>
  </si>
  <si>
    <t>řezivo stavební fošny prismované (středové) do šířky mm délky 2 - 5 m</t>
  </si>
  <si>
    <t>2014869208</t>
  </si>
  <si>
    <t>247*1,17*0,08*0,2</t>
  </si>
  <si>
    <t>4,624*1,08 'Přepočtené koeficientem množství</t>
  </si>
  <si>
    <t>51</t>
  </si>
  <si>
    <t>762083122</t>
  </si>
  <si>
    <t>Práce společné pro tesařské konstrukce impregnace řeziva máčením proti dřevokaznému hmyzu, houbám a plísním, třída ohrožení 3 a 4 (dřevo v exteriéru)</t>
  </si>
  <si>
    <t>-1691442744</t>
  </si>
  <si>
    <t>52</t>
  </si>
  <si>
    <t>961031511</t>
  </si>
  <si>
    <t>Bourání části výplně z vápenné malty pevnosti 0,4 MPa</t>
  </si>
  <si>
    <t>1030371351</t>
  </si>
  <si>
    <t>0,45*0,8*3,9*15</t>
  </si>
  <si>
    <t>Svislé a kompletní konstrukce</t>
  </si>
  <si>
    <t>53</t>
  </si>
  <si>
    <t>310237251</t>
  </si>
  <si>
    <t>Zazdívka otvorů ve zdivu nadzákladovém cihlami pálenými plochy přes 0,09 m2 do 0,25 m2, ve zdi tl. přes 300 do 450 mm</t>
  </si>
  <si>
    <t>356221763</t>
  </si>
  <si>
    <t>zazdění otvoru po propojení topného kanálu v čp. 679</t>
  </si>
  <si>
    <t>54</t>
  </si>
  <si>
    <t>310238211</t>
  </si>
  <si>
    <t>Zazdívka otvorů ve zdivu nadzákladovém cihlami pálenými plochy přes 0,25 m2 do 1 m2 na maltu vápenocementovou</t>
  </si>
  <si>
    <t>-1948488022</t>
  </si>
  <si>
    <t>0,25*0,5*1,15*2</t>
  </si>
  <si>
    <t>0,375*0,6*1,15*2</t>
  </si>
  <si>
    <t>55</t>
  </si>
  <si>
    <t>310239211</t>
  </si>
  <si>
    <t>Zazdívka otvorů ve zdivu nadzákladovém cihlami pálenými plochy přes 1 m2 do 4 m2 na maltu vápenocementovou</t>
  </si>
  <si>
    <t>527741481</t>
  </si>
  <si>
    <t>0,375*1,5*1,6*4</t>
  </si>
  <si>
    <t>56</t>
  </si>
  <si>
    <t>311113132</t>
  </si>
  <si>
    <t>Nadzákladové zdi z tvárnic ztraceného bednění hladkých, včetně výplně z betonu třídy C 16/20, tloušťky zdiva přes 150 do 200 mm</t>
  </si>
  <si>
    <t>-964320963</t>
  </si>
  <si>
    <t>pro kanálek přípojky topení</t>
  </si>
  <si>
    <t>0,335*(8,0*2+1,1)</t>
  </si>
  <si>
    <t>57</t>
  </si>
  <si>
    <t>311238144</t>
  </si>
  <si>
    <t>Zdivo nosné jednovrstvé z cihel děrovaných vnitřní broušené, spojené na pero a drážku, lepené tenkovrstvou maltou, pevnost cihel P10, tl. zdiva 300 mm_x000D_
součinitel prostupu tepla U=0,51 W/M2.K, tepelný odpor R=1,71 M2K/W</t>
  </si>
  <si>
    <t>-681743972</t>
  </si>
  <si>
    <t>1np</t>
  </si>
  <si>
    <t>3,5*12,7-(3,5*4,05+1,2*2,4)</t>
  </si>
  <si>
    <t>3,5*12,0-1,2*2,4*2</t>
  </si>
  <si>
    <t>2np</t>
  </si>
  <si>
    <t>atika</t>
  </si>
  <si>
    <t>0,5*(4,53*2+6,905)</t>
  </si>
  <si>
    <t>1,5*(1,5+12,09+13,43+12,95+5,0+10,28+5,0+5,65+7,73+9,65)</t>
  </si>
  <si>
    <t>0,75*2,855</t>
  </si>
  <si>
    <t>58</t>
  </si>
  <si>
    <t>311238242</t>
  </si>
  <si>
    <t>Zdivo nosné jednovrstvé z cihel děrovaných vnější broušené, spojené na pero a drážku, lepené tenkovrstvou maltou, pevnost cihel P8, P10, tl. zdiva 365 mm_x000D_
součinitel prostupu tepla U = 0,25 W/M2.K, tepelný odpor R=3,79 M2.K/W</t>
  </si>
  <si>
    <t>1530817350</t>
  </si>
  <si>
    <t>3,5*(0,75+12,7+5,6+6,175+4,865+0,135+0,95*2+1,265*2+0,85)</t>
  </si>
  <si>
    <t>3,5*(0,135+0,42+0,415+7,65+3,27+1,9+8,57+12,95+0,75+1,55)</t>
  </si>
  <si>
    <t>-(2,2*2,0+1,6*2,0+1,2*2,31+2,2*2,0+1,9*2,6)</t>
  </si>
  <si>
    <t>-(2,2*2,0+1,6*2,0+1,2*1,85+2,2*2,0+0,6*1,0)</t>
  </si>
  <si>
    <t>schodiště</t>
  </si>
  <si>
    <t>3,0*(4,1+6,445)*2-(1,6*1,75+1,2*1,85+1,2*2,15)</t>
  </si>
  <si>
    <t>59</t>
  </si>
  <si>
    <t>311238243</t>
  </si>
  <si>
    <t>Zdivo nosné jednovrstvé z cihel děrovaných vnější broušené, spojené na pero a drážku, lepené tenkovrstvou maltou, pevnost cihel P8, P10, tl. zdiva 400 mm_x000D_
součinitel prostupu tepla U = 0,23 W/M2.K, tepelný odpor R=4,11 M2K/W</t>
  </si>
  <si>
    <t>-1126416669</t>
  </si>
  <si>
    <t>3,5*6,175-(1,2*2,4*2+0,65*0,8)</t>
  </si>
  <si>
    <t>60</t>
  </si>
  <si>
    <t>311321815</t>
  </si>
  <si>
    <t>Nadzákladové zdi z betonu železového (bez výztuže) nosné pohledového (v přírodní barvě drtí a přísad) tř. C 30/37</t>
  </si>
  <si>
    <t>1294156938</t>
  </si>
  <si>
    <t>anglický dvorek vč. podlahy</t>
  </si>
  <si>
    <t>0,2*1,45*(11,6+1,0*2)</t>
  </si>
  <si>
    <t>61</t>
  </si>
  <si>
    <t>311322611</t>
  </si>
  <si>
    <t>Nadzákladové zdi z betonu železového (bez výztuže) nosné odolného proti agresivnímu prostředí, vodotěsného tř. XC4 C 30/37</t>
  </si>
  <si>
    <t>-659100008</t>
  </si>
  <si>
    <t>0,3*3,8*(12,8+12,66+12,95+12,8+5,24+4,65+5,7+9,35+6,24)</t>
  </si>
  <si>
    <t>0,3*3,8*(4,5+16,19+13,05*2+7,7+5,0+10,25+12,1)</t>
  </si>
  <si>
    <t>-pilířky mezi okny</t>
  </si>
  <si>
    <t>-13,628</t>
  </si>
  <si>
    <t>62</t>
  </si>
  <si>
    <t>311351105</t>
  </si>
  <si>
    <t>Bednění nadzákladových zdí nosných svislé nebo šikmé (odkloněné), půdorysně přímé nebo zalomené ve volném prostranství, ve volných nebo zapažených jamách, rýhách, šachtách, včetně případných vzpěr, oboustranné za každou stranu zřízení</t>
  </si>
  <si>
    <t>216355893</t>
  </si>
  <si>
    <t>3,8*95,1</t>
  </si>
  <si>
    <t>2*3,8*(12,8+7,11+4,65+5,7+3,8+5,24+7,94+12,1)</t>
  </si>
  <si>
    <t>2*3,8*(6,24+4,2+13,05+2,7+4,1+13,05+4,7+7,4)</t>
  </si>
  <si>
    <t>-(2,3*2,0*4+1,3*2,75*7+1,1*2,75*3+1,7*1,25)</t>
  </si>
  <si>
    <t>-(2,3*1,5+2,3*1,5+1,6*1,0)</t>
  </si>
  <si>
    <t>0,3*(2,3*4+2,0*8+1,3*7+2,75*14+1,1*3+2,75*6)</t>
  </si>
  <si>
    <t>0,3*(1,7+1,25*2+2,3+1,5*2+2,3+1,5*2+1,6+1,0*2)</t>
  </si>
  <si>
    <t>-bednění sloupků mezi okny</t>
  </si>
  <si>
    <t>-126,61</t>
  </si>
  <si>
    <t>bednění zdiva anglického dvorku</t>
  </si>
  <si>
    <t>1,45*(11,6+1,2*2)+1,25*(11,2+1,0*2)</t>
  </si>
  <si>
    <t>63</t>
  </si>
  <si>
    <t>311351106</t>
  </si>
  <si>
    <t>Bednění nadzákladových zdí nosných svislé nebo šikmé (odkloněné), půdorysně přímé nebo zalomené ve volném prostranství, ve volných nebo zapažených jamách, rýhách, šachtách, včetně případných vzpěr, oboustranné za každou stranu odstranění</t>
  </si>
  <si>
    <t>1065360290</t>
  </si>
  <si>
    <t>64</t>
  </si>
  <si>
    <t>311361821</t>
  </si>
  <si>
    <t>Výztuž nadzákladových zdí nosných svislých nebo odkloněných od svislice, rovných nebo oblých z betonářské oceli 10 505 (R) nebo BSt 500</t>
  </si>
  <si>
    <t>-1030373241</t>
  </si>
  <si>
    <t>(11473-(3476+5751))/1000*1,08</t>
  </si>
  <si>
    <t>65</t>
  </si>
  <si>
    <t>311362021</t>
  </si>
  <si>
    <t>Výztuž nadzákladových zdí nosných svislých nebo odkloněných od svislice, rovných nebo oblých ze svařovaných sítí z drátů typu KARI</t>
  </si>
  <si>
    <t>-1200856279</t>
  </si>
  <si>
    <t>(3476+5751)/1000*1,08</t>
  </si>
  <si>
    <t>výztuž - anglický dvorek 8/100/100</t>
  </si>
  <si>
    <t>1,4*(11,5+1,15*2)*7,9/1000*1,08</t>
  </si>
  <si>
    <t>66</t>
  </si>
  <si>
    <t>317142221</t>
  </si>
  <si>
    <t>Překlady nenosné prefabrikované z pórobetonu osazené do tenkého maltového lože, v příčkách přímé, světlost otvoru do 1010 mm tl. 100 mm</t>
  </si>
  <si>
    <t>-1319599510</t>
  </si>
  <si>
    <t>1pp</t>
  </si>
  <si>
    <t>67</t>
  </si>
  <si>
    <t>317142322</t>
  </si>
  <si>
    <t>Překlady nenosné prefabrikované z pórobetonu osazené do tenkého maltového lože, v příčkách přímé, světlost otvoru do 1010 mm tl. 150 mm</t>
  </si>
  <si>
    <t>-517085784</t>
  </si>
  <si>
    <t>68</t>
  </si>
  <si>
    <t>317168130</t>
  </si>
  <si>
    <t>Překlady keramické vysoké osazené do maltového lože, šířky překladu 7 cm výšky 23,8 cm, délky 100 cm</t>
  </si>
  <si>
    <t>863215144</t>
  </si>
  <si>
    <t>69</t>
  </si>
  <si>
    <t>317168132</t>
  </si>
  <si>
    <t>Překlady keramické vysoké osazené do maltového lože, šířky překladu 7 cm výšky 23,8 cm, délky 150 cm</t>
  </si>
  <si>
    <t>234088245</t>
  </si>
  <si>
    <t>u schodiště/střecha</t>
  </si>
  <si>
    <t>70</t>
  </si>
  <si>
    <t>317168134</t>
  </si>
  <si>
    <t>Překlady keramické vysoké osazené do maltového lože, šířky překladu 7 cm výšky 23,8 cm, délky 200 cm</t>
  </si>
  <si>
    <t>2069517265</t>
  </si>
  <si>
    <t>schodiště/střecha</t>
  </si>
  <si>
    <t>71</t>
  </si>
  <si>
    <t>317168137</t>
  </si>
  <si>
    <t>Překlady keramické vysoké osazené do maltového lože, šířky překladu 7 cm výšky 23,8 cm, délky 275 cm</t>
  </si>
  <si>
    <t>1691830813</t>
  </si>
  <si>
    <t>72</t>
  </si>
  <si>
    <t>317234410</t>
  </si>
  <si>
    <t>Vyzdívka mezi nosníky cihlami pálenými na maltu cementovou</t>
  </si>
  <si>
    <t>-1647958021</t>
  </si>
  <si>
    <t>0,375*0,16*2,4</t>
  </si>
  <si>
    <t>73</t>
  </si>
  <si>
    <t>317321611</t>
  </si>
  <si>
    <t>Překlady z betonu železového (bez výztuže) tř. C 30/37</t>
  </si>
  <si>
    <t>2143138714</t>
  </si>
  <si>
    <t>0,265*0,25*2,1*4</t>
  </si>
  <si>
    <t>0,2*0,25*(2,5*2+1,3*2)</t>
  </si>
  <si>
    <t>0,315*0,17*(2,35*6+2,3*5)</t>
  </si>
  <si>
    <t>0,315*0,17*(1,5*2+2,35*2)</t>
  </si>
  <si>
    <t>74</t>
  </si>
  <si>
    <t>317351107</t>
  </si>
  <si>
    <t>Bednění klenbových pásů, říms nebo překladů překladů neproměnného nebo proměnného průřezu nebo při tvaru zalomeném půdorysně nebo nárysně podpěrné konstrukce ve výšce do 4 m zřízení</t>
  </si>
  <si>
    <t>83013176</t>
  </si>
  <si>
    <t>2,1*(0,265+0,25*2)*4</t>
  </si>
  <si>
    <t>2,5*(0,2+0,25*2)*2</t>
  </si>
  <si>
    <t>1,3*(0,2+0,25*2)*2</t>
  </si>
  <si>
    <t>2,35*(0,315+0,17*2)*6</t>
  </si>
  <si>
    <t>2,3*(0,315+0,17*2)*5</t>
  </si>
  <si>
    <t>1,5*(0,315+0,17*2)*2</t>
  </si>
  <si>
    <t>2,35*(0,315+0,17*2)</t>
  </si>
  <si>
    <t>75</t>
  </si>
  <si>
    <t>317351108</t>
  </si>
  <si>
    <t>Bednění klenbových pásů, říms nebo překladů překladů neproměnného nebo proměnného průřezu nebo při tvaru zalomeném půdorysně nebo nárysně podpěrné konstrukce ve výšce do 4 m odstranění</t>
  </si>
  <si>
    <t>574526872</t>
  </si>
  <si>
    <t>76</t>
  </si>
  <si>
    <t>317361821</t>
  </si>
  <si>
    <t>Výztuž překladů, říms, žlabů, žlabových říms, klenbových pásů z betonářské oceli 10 505 (R) nebo BSt 500</t>
  </si>
  <si>
    <t>-468195759</t>
  </si>
  <si>
    <t>959,8/1000*1,08</t>
  </si>
  <si>
    <t>výztuž nad ocel. zarubeň</t>
  </si>
  <si>
    <t>(21,99+7,98+15,7+15,7)/1000*1,08</t>
  </si>
  <si>
    <t>77</t>
  </si>
  <si>
    <t>54481257</t>
  </si>
  <si>
    <t>L-nosník 50/50/5 - překlady</t>
  </si>
  <si>
    <t>(56,55+79,17+13,58+29,41+7,17)/1000</t>
  </si>
  <si>
    <t>(113,1+5,66+31,67+13,58+9,81)/1000</t>
  </si>
  <si>
    <t>U - nosník č. 100</t>
  </si>
  <si>
    <t>(93,28+42,4)/1000</t>
  </si>
  <si>
    <t>93,28/1000</t>
  </si>
  <si>
    <t>78</t>
  </si>
  <si>
    <t>130104200</t>
  </si>
  <si>
    <t>úhelník ocelový rovnostranný, v jakosti 11 375, 50 x 50 x 5 mm</t>
  </si>
  <si>
    <t>-222556129</t>
  </si>
  <si>
    <t>Poznámka k položce:
Hmotnost: 4,03 kg/m</t>
  </si>
  <si>
    <t>0,534*1,08 'Přepočtené koeficientem množství</t>
  </si>
  <si>
    <t>79</t>
  </si>
  <si>
    <t>130108160</t>
  </si>
  <si>
    <t>ocel profilová UPN, v jakosti 11 375, h=100 mm</t>
  </si>
  <si>
    <t>-772472720</t>
  </si>
  <si>
    <t>Poznámka k položce:
Hmotnost: 10,60 kg/m</t>
  </si>
  <si>
    <t>0,229*1,08 'Přepočtené koeficientem množství</t>
  </si>
  <si>
    <t>80</t>
  </si>
  <si>
    <t>317944323</t>
  </si>
  <si>
    <t>Válcované nosníky dodatečně osazované do připravených otvorů bez zazdění hlav č. 14 až 22</t>
  </si>
  <si>
    <t>1419545287</t>
  </si>
  <si>
    <t>I160</t>
  </si>
  <si>
    <t>2*2,4*17,9/1000*1,08</t>
  </si>
  <si>
    <t>81</t>
  </si>
  <si>
    <t>317998113</t>
  </si>
  <si>
    <t>Izolace tepelná mezi překlady z pěnového polystyrénu výšky 24 cm, tloušťky 80 mm</t>
  </si>
  <si>
    <t>1535646920</t>
  </si>
  <si>
    <t>4*2,75+2*1,5+2*2,0+1*1,0</t>
  </si>
  <si>
    <t>82</t>
  </si>
  <si>
    <t>330321610</t>
  </si>
  <si>
    <t>Sloupy, pilíře, táhla, rámové stojky, vzpěry z betonu železového (bez výztuže) tř. C 30/37</t>
  </si>
  <si>
    <t>-124001734</t>
  </si>
  <si>
    <t>pilířky mezi okny</t>
  </si>
  <si>
    <t>0,7*0,315*3,17*18</t>
  </si>
  <si>
    <t>0,85*0,3*3,17+0,25*0,3*3,17</t>
  </si>
  <si>
    <t>83</t>
  </si>
  <si>
    <t>331351101</t>
  </si>
  <si>
    <t>Bednění hranatých pilířů, rámových stojek, táhel nebo vzpěr svislých nebo šikmých (odkloněných) o výšce do 4 m včetně vzepření průřezu pravoúhlého čtyřúhelníka zřízení</t>
  </si>
  <si>
    <t>93870150</t>
  </si>
  <si>
    <t>18*(0,7+0,315)*2*3,17</t>
  </si>
  <si>
    <t>(0,85+0,3)*2*3,17</t>
  </si>
  <si>
    <t>(0,25+0,3)*2*3,17</t>
  </si>
  <si>
    <t>84</t>
  </si>
  <si>
    <t>331351102</t>
  </si>
  <si>
    <t>Bednění hranatých pilířů, rámových stojek, táhel nebo vzpěr svislých nebo šikmých (odkloněných) o výšce do 4 m včetně vzepření průřezu pravoúhlého čtyřúhelníka odstranění</t>
  </si>
  <si>
    <t>428779004</t>
  </si>
  <si>
    <t>85</t>
  </si>
  <si>
    <t>331361821</t>
  </si>
  <si>
    <t>Výztuž sloupů, pilířů, rámových stojek, táhel nebo vzpěr hranatých svislých nebo šikmých (odkloněných) z betonářské oceli 10 505 (R) nebo BSt 500</t>
  </si>
  <si>
    <t>-1961048111</t>
  </si>
  <si>
    <t>(195,86+61,61+118,47)/1000*1,08</t>
  </si>
  <si>
    <t>(45,02+20,14+23,1+37,02)/1000*1,08</t>
  </si>
  <si>
    <t>86</t>
  </si>
  <si>
    <t>331362021</t>
  </si>
  <si>
    <t>Výztuž sloupů, pilířů, rámových stojek, táhel nebo vzpěr hranatých svislých nebo šikmých (odkloněných) ze svařovaných sítí z drátů typu KARI</t>
  </si>
  <si>
    <t>-1652364529</t>
  </si>
  <si>
    <t>671,5/1000*1,08</t>
  </si>
  <si>
    <t>118,8/1000*1,08</t>
  </si>
  <si>
    <t>87</t>
  </si>
  <si>
    <t>342272323</t>
  </si>
  <si>
    <t>Příčky z pórobetonových přesných příčkovek  hladkých, objemové hmotnosti 500 kg/m3 na tenké maltové lože, tloušťky příčky 100 mm</t>
  </si>
  <si>
    <t>1493910184</t>
  </si>
  <si>
    <t>pro schod.zábradlí</t>
  </si>
  <si>
    <t>0,84*28,0</t>
  </si>
  <si>
    <t>3,8*(3,7*2+1,65*3)-0,7*2,0*3</t>
  </si>
  <si>
    <t>1,0*2,3*3-0,7*2,0*3</t>
  </si>
  <si>
    <t>1,2*2,3*7-0,9*2,0*7</t>
  </si>
  <si>
    <t>2,2*1,7*2+0,65*0,8+1,2*2,4*5-0,9*2,0*5</t>
  </si>
  <si>
    <t>2,2*(1,7*2+1,9)+3,45*1,9+0,65*0,8+1,2*2,4*5-(0,7*2*3+0,9*2*5)</t>
  </si>
  <si>
    <t>88</t>
  </si>
  <si>
    <t>342272523</t>
  </si>
  <si>
    <t>Příčky z pórobetonových přesných příčkovek hladkých, objemové hmotnosti 500 kg/m3 na tenké maltové lože, tloušťky příčky 150 mm</t>
  </si>
  <si>
    <t>991665751</t>
  </si>
  <si>
    <t>3,8*5,6</t>
  </si>
  <si>
    <t>3,45*(2,94*2+2,93+2,0+5,23)-0,7*2,0*6</t>
  </si>
  <si>
    <t>89</t>
  </si>
  <si>
    <t>342291121</t>
  </si>
  <si>
    <t>Ukotvení příček plochými kotvami, do konstrukce cihelné</t>
  </si>
  <si>
    <t>-70814138</t>
  </si>
  <si>
    <t>3,45*4+2,2*2+2,4*5*2</t>
  </si>
  <si>
    <t>3,45*6+2,2*6+2,4*5*2</t>
  </si>
  <si>
    <t>90</t>
  </si>
  <si>
    <t>342291131</t>
  </si>
  <si>
    <t>Ukotvení příček plochými kotvami, do konstrukce betonové</t>
  </si>
  <si>
    <t>284746290</t>
  </si>
  <si>
    <t>3,7*2+1,65*3+1,0*3+2,3*6+1,2*7+2,3*14</t>
  </si>
  <si>
    <t>3,8*8</t>
  </si>
  <si>
    <t>1,2*5+2,94*2+2,93+2,0+5,23</t>
  </si>
  <si>
    <t>1,9+1,5*5+2,94*2+2,93+2,0+5,23</t>
  </si>
  <si>
    <t>91</t>
  </si>
  <si>
    <t>346244381</t>
  </si>
  <si>
    <t>Plentování ocelových válcovaných nosníků jednostranné cihlami na maltu, výška stojiny do 200 mm</t>
  </si>
  <si>
    <t>-373012681</t>
  </si>
  <si>
    <t>2,4*0,16*2</t>
  </si>
  <si>
    <t>92</t>
  </si>
  <si>
    <t>615142002</t>
  </si>
  <si>
    <t>Potažení vnitřních ploch pletivem v ploše nebo pruzích, na plném podkladu sklovláknitým provizorním přichycením nosníků</t>
  </si>
  <si>
    <t>1569830437</t>
  </si>
  <si>
    <t>0,5*(2,4+4,4*2+2,0)</t>
  </si>
  <si>
    <t>93</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</si>
  <si>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</si>
  <si>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</si>
  <si>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647210738</t>
  </si>
  <si>
    <t>95,1*0,9</t>
  </si>
  <si>
    <t>mezi objekty</t>
  </si>
  <si>
    <t>0,435*(2,2+5,4)*2</t>
  </si>
  <si>
    <t>94</t>
  </si>
  <si>
    <t>346245999</t>
  </si>
  <si>
    <t>Přizdívky izolační a ochranné z cihel pálených Příplatek k cenám za ochranu svislé izolace před poškozením zaléváním mezi izolací a izolovanou stěnou, včetně zaoblení v ohybu izolace vodorovné na svislou, vrstvy tl. 5mm maltou min. MC 10_x000D_
vyrovnání povrchu tl. 5mm - od čisté podlahy suterénu po horní hranu nadpraží oken suterénu</t>
  </si>
  <si>
    <t>-683314055</t>
  </si>
  <si>
    <t>3,05*95,1</t>
  </si>
  <si>
    <t>95</t>
  </si>
  <si>
    <t>346272111</t>
  </si>
  <si>
    <t>Přizdívky izolační a ochranné z pórobetonových tvárnic o objemové hmotnosti 500 kg/m3, na tenké maltové lože tloušťky přizdívky 50 mm</t>
  </si>
  <si>
    <t>-1266225228</t>
  </si>
  <si>
    <t>-otvory</t>
  </si>
  <si>
    <t>-(2,3*2*4+1,3*2,75*7*2+1,1*2,75*3*2)</t>
  </si>
  <si>
    <t>-(1,7*1,2+2,3*1,5+2,3*1,0+1,6*1,0*2)</t>
  </si>
  <si>
    <t>+ boční ostění</t>
  </si>
  <si>
    <t>0,3*(2,0*4*2+2,75*7*2+2,75*3*2+1,2*2)</t>
  </si>
  <si>
    <t>0,3*(1,5*2+1,0*2+1,0*2*2)</t>
  </si>
  <si>
    <t>96</t>
  </si>
  <si>
    <t>346971121</t>
  </si>
  <si>
    <t>Izolace proti šíření zvuku prováděná současně při zdění z lepenky asfaltové hadrové pod příčky jednoduchá, složená z 10 mm tl. vrstvy malty MC 5, lepenky nepískované a 10 mm vrstvy téže malty, v pruzích š. do 100 mm</t>
  </si>
  <si>
    <t>-1423714637</t>
  </si>
  <si>
    <t>1,7*4+1,9*3</t>
  </si>
  <si>
    <t>97</t>
  </si>
  <si>
    <t>346971122</t>
  </si>
  <si>
    <t>Izolace proti šíření zvuku prováděná současně při zdění z lepenky asfaltové hadrové pod příčky jednoduchá, složená z 10 mm tl. vrstvy malty MC 5, lepenky nepískované a 10 mm vrstvy téže malty, v pruzích š. přes 100 do 200 mm</t>
  </si>
  <si>
    <t>1968872943</t>
  </si>
  <si>
    <t>2*(2,94*2+2,93+2,0+5,23)</t>
  </si>
  <si>
    <t>Vodorovné konstrukce</t>
  </si>
  <si>
    <t>98</t>
  </si>
  <si>
    <t>41-001</t>
  </si>
  <si>
    <t>Poplatek za zřízení prostupů ve stropních deskách pro stoupací potrubí kanalizace,VZT ap.</t>
  </si>
  <si>
    <t>1473752864</t>
  </si>
  <si>
    <t>99</t>
  </si>
  <si>
    <t>411121232</t>
  </si>
  <si>
    <t>Montáž prefabrikovaných železobetonových stropů se zalitím spár, včetně podpěrné konstrukce, na cementovou maltu ze stropních desek, šířky do 600 mm a délky přes 900 do 1800 mm</t>
  </si>
  <si>
    <t>-828497810</t>
  </si>
  <si>
    <t>100</t>
  </si>
  <si>
    <t>593412110</t>
  </si>
  <si>
    <t>deska stropní plná PZD  110x29x5 cm</t>
  </si>
  <si>
    <t>1088996078</t>
  </si>
  <si>
    <t>101</t>
  </si>
  <si>
    <t>411322424</t>
  </si>
  <si>
    <t>Stropy z betonu železového (bez výztuže) trámových, žebrových, kazetových nebo vložkových z tvárnic nebo z hraněných či zaoblených vln zabudovaného plechového bednění tř. C 25/30</t>
  </si>
  <si>
    <t>-87405346</t>
  </si>
  <si>
    <t>0,0575*(345,47*3+2,88*2,91)</t>
  </si>
  <si>
    <t>0,0925/2*(345,47*3+2,88*2,91)</t>
  </si>
  <si>
    <t>102</t>
  </si>
  <si>
    <t>411354259</t>
  </si>
  <si>
    <t>Bednění stropů ztracené z hraněných trapézových VSŽ 92/275, tl. 1,0 mm</t>
  </si>
  <si>
    <t>-4835149</t>
  </si>
  <si>
    <t>345,47*3+30,37+2,88*2,91</t>
  </si>
  <si>
    <t>103</t>
  </si>
  <si>
    <t>411354171</t>
  </si>
  <si>
    <t>Podpěrná konstrukce stropů výšky do 4 m se zesílením dna bednění na výměru m2 půdorysu pro zatížení betonovou směsí a výztuží do 5 kPa zřízení</t>
  </si>
  <si>
    <t>-494813719</t>
  </si>
  <si>
    <t>104</t>
  </si>
  <si>
    <t>411354172</t>
  </si>
  <si>
    <t>Podpěrná konstrukce stropů výšky do 4 m se zesílením dna bednění na výměru m2 půdorysu pro zatížení betonovou směsí a výztuží do 5 kPa odstranění</t>
  </si>
  <si>
    <t>-576430835</t>
  </si>
  <si>
    <t>105</t>
  </si>
  <si>
    <t>411354271</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</si>
  <si>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</si>
  <si>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1580802347</t>
  </si>
  <si>
    <t>106</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</si>
  <si>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</si>
  <si>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</si>
  <si>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851644670</t>
  </si>
  <si>
    <t>(46,63+1674,29+45,78+1725,03+45,78+1674,29+116,7)/1000</t>
  </si>
  <si>
    <t>5,329*1,08 'Přepočtené koeficientem množství</t>
  </si>
  <si>
    <t>107</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</si>
  <si>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</si>
  <si>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</si>
  <si>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365219742</t>
  </si>
  <si>
    <t>(3594,5+3634,0+3594,5+331,8)/1000</t>
  </si>
  <si>
    <t>11,155*1,08 'Přepočtené koeficientem množství</t>
  </si>
  <si>
    <t>108</t>
  </si>
  <si>
    <t>413941123</t>
  </si>
  <si>
    <t>Osazování ocelových válcovaných nosníků ve stropech I nebo IE nebo U nebo UE nebo L č. 14 až 22 nebo výšky do 220 mm</t>
  </si>
  <si>
    <t>91644309</t>
  </si>
  <si>
    <t>104,18/1000</t>
  </si>
  <si>
    <t>109</t>
  </si>
  <si>
    <t>130107180</t>
  </si>
  <si>
    <t>ocel profilová IPN, v jakosti 11 375, h=160 mm</t>
  </si>
  <si>
    <t>-2104502256</t>
  </si>
  <si>
    <t>Poznámka k položce:
Hmotnost: 17,90 kg/m</t>
  </si>
  <si>
    <t>0,104*1,08 'Přepočtené koeficientem množství</t>
  </si>
  <si>
    <t>110</t>
  </si>
  <si>
    <t>413941125</t>
  </si>
  <si>
    <t>Osazování ocelových válcovaných nosníků ve stropech I nebo IE nebo U nebo UE nebo L č. 24 a výše nebo výšky přes 220 mm</t>
  </si>
  <si>
    <t>978849013</t>
  </si>
  <si>
    <t>průvlaky HEB 280</t>
  </si>
  <si>
    <t>11304,25/1000</t>
  </si>
  <si>
    <t>11190,95/1000</t>
  </si>
  <si>
    <t>111</t>
  </si>
  <si>
    <t>130109880</t>
  </si>
  <si>
    <t>ocel profilová HE-B, v jakosti 11 375, h=280 mm</t>
  </si>
  <si>
    <t>-1778949532</t>
  </si>
  <si>
    <t>Poznámka k položce:
Hmotnost: 106,00 kg/m</t>
  </si>
  <si>
    <t>33,686*1,08 'Přepočtené koeficientem množství</t>
  </si>
  <si>
    <t>112</t>
  </si>
  <si>
    <t>389381001</t>
  </si>
  <si>
    <t>Dobetonování prefabrikovaných konstrukcí</t>
  </si>
  <si>
    <t>-260360867</t>
  </si>
  <si>
    <t>roznášecí desky pod průvlaky/nosníky</t>
  </si>
  <si>
    <t>0,6*0,3*0,25*36</t>
  </si>
  <si>
    <t>113</t>
  </si>
  <si>
    <t>417238121</t>
  </si>
  <si>
    <t>Obezdívka ztužujícího věnce věncovkou pálenou bez tepelné izolace, jednostranná, výška věnce do 210 mm</t>
  </si>
  <si>
    <t>-27649686</t>
  </si>
  <si>
    <t>95,1*2</t>
  </si>
  <si>
    <t>114</t>
  </si>
  <si>
    <t>713131141</t>
  </si>
  <si>
    <t>Montáž tepelné izolace stěn rohožemi, pásy, deskami, dílci, bloky (izolační materiál ve specifikaci) lepením celoplošně</t>
  </si>
  <si>
    <t>1092871153</t>
  </si>
  <si>
    <t>zateplení obvodu stropní konstrukce</t>
  </si>
  <si>
    <t>0,15*95,1*2</t>
  </si>
  <si>
    <t>115</t>
  </si>
  <si>
    <t>283764170</t>
  </si>
  <si>
    <t>deska z polystyrénu XPS, hrana polodrážková a hladký povrch tl 50 mm</t>
  </si>
  <si>
    <t>-899357257</t>
  </si>
  <si>
    <t>28,53*1,02 'Přepočtené koeficientem množství</t>
  </si>
  <si>
    <t>116</t>
  </si>
  <si>
    <t>417321515</t>
  </si>
  <si>
    <t>Ztužující pásy a věnce z betonu železového (bez výztuže) tř. C 25/30</t>
  </si>
  <si>
    <t>-629718676</t>
  </si>
  <si>
    <t>atikový věnec - nad sch.prostorem</t>
  </si>
  <si>
    <t>0,3*0,15*(4,83*2+6,305)</t>
  </si>
  <si>
    <t>hlavní střecha</t>
  </si>
  <si>
    <t>0,3*0,15*(1,5+12,09+13,43+12,95+5,3+9,68+5,0+5,6+7,13+9,515)</t>
  </si>
  <si>
    <t>spoj.krček</t>
  </si>
  <si>
    <t>0,365*0,15*2,885</t>
  </si>
  <si>
    <t>117</t>
  </si>
  <si>
    <t>417351115</t>
  </si>
  <si>
    <t>Bednění bočnic ztužujících pásů a věnců včetně vzpěr zřízení</t>
  </si>
  <si>
    <t>-1268473652</t>
  </si>
  <si>
    <t>0,15*(4,83*2+6,905+4,53*2+6,305)</t>
  </si>
  <si>
    <t>0,15*(1,5+12,69+13,43+12,95+5,3+10,28+5+5,65+7,73+9,65+0,3*2)</t>
  </si>
  <si>
    <t>0,15*(1,2+12,09+12,83+12,95+5,3+9,68+5+5,65+7,13+9,35)</t>
  </si>
  <si>
    <t>0,15*(2,855+0,365)*2</t>
  </si>
  <si>
    <t>118</t>
  </si>
  <si>
    <t>417351116</t>
  </si>
  <si>
    <t>Bednění bočnic ztužujících pásů a věnců včetně vzpěr odstranění</t>
  </si>
  <si>
    <t>142497804</t>
  </si>
  <si>
    <t>119</t>
  </si>
  <si>
    <t>417361821</t>
  </si>
  <si>
    <t>Výztuž ztužujících pásů a věnců betonářskou ocelí 10 505</t>
  </si>
  <si>
    <t>1917777408</t>
  </si>
  <si>
    <t>(104,37+476,68+18,74)/1000*1,08</t>
  </si>
  <si>
    <t>Schodišťové konstrukce a rampy</t>
  </si>
  <si>
    <t>120</t>
  </si>
  <si>
    <t>430321414</t>
  </si>
  <si>
    <t>Schodišťové konstrukce a rampy z betonu železového (bez výztuže) stupně, schodnice, ramena, podesty s nosníky tř. C 25/30</t>
  </si>
  <si>
    <t>432910105</t>
  </si>
  <si>
    <t>121</t>
  </si>
  <si>
    <t>430362021</t>
  </si>
  <si>
    <t>Výztuž schodišťových konstrukcí a ramp stupňů, schodnic, ramen, podest s nosníky ze svařovaných sítí z drátů typu KARI</t>
  </si>
  <si>
    <t>1608301914</t>
  </si>
  <si>
    <t>673,0/1000*1,08</t>
  </si>
  <si>
    <t>122</t>
  </si>
  <si>
    <t>430361821</t>
  </si>
  <si>
    <t>Výztuž schodišťových konstrukcí a ramp stupňů, schodnic, ramen, podest s nosníky z betonářské oceli 10 505 (R) nebo BSt 500</t>
  </si>
  <si>
    <t>-1498574739</t>
  </si>
  <si>
    <t>R10</t>
  </si>
  <si>
    <t>213/1000*1,08</t>
  </si>
  <si>
    <t>123</t>
  </si>
  <si>
    <t>413941121</t>
  </si>
  <si>
    <t>Osazování ocelových válcovaných nosníků ve stropech I nebo IE nebo U nebo UE nebo L do č.12 nebo výšky do 120 mm</t>
  </si>
  <si>
    <t>92799234</t>
  </si>
  <si>
    <t>L150/100/12</t>
  </si>
  <si>
    <t>(218,0+207,0+425+405+23+103+115+248+229)/1000</t>
  </si>
  <si>
    <t>124</t>
  </si>
  <si>
    <t>130105320</t>
  </si>
  <si>
    <t>úhelník ocelový nerovnostranný, v jakosti 11 375, 150 x 100 x 12 mm</t>
  </si>
  <si>
    <t>-2010936066</t>
  </si>
  <si>
    <t>1,973*1,08 'Přepočtené koeficientem množství</t>
  </si>
  <si>
    <t>125</t>
  </si>
  <si>
    <t>507359452</t>
  </si>
  <si>
    <t>HEB 160</t>
  </si>
  <si>
    <t>(412+392+805+767)/1000</t>
  </si>
  <si>
    <t>126</t>
  </si>
  <si>
    <t>130109760</t>
  </si>
  <si>
    <t>ocel profilová HE-B, v jakosti 11 375, h=160 mm</t>
  </si>
  <si>
    <t>-994979228</t>
  </si>
  <si>
    <t>Poznámka k položce:
Hmotnost: 43,70 kg/m</t>
  </si>
  <si>
    <t>2,376*1,08 'Přepočtené koeficientem množství</t>
  </si>
  <si>
    <t>127</t>
  </si>
  <si>
    <t>767995112</t>
  </si>
  <si>
    <t>Montáž atypických zámečnických konstrukcí hmotnosti do 10 kg</t>
  </si>
  <si>
    <t>kg</t>
  </si>
  <si>
    <t>1063738069</t>
  </si>
  <si>
    <t>plech P10</t>
  </si>
  <si>
    <t>128</t>
  </si>
  <si>
    <t>136112280</t>
  </si>
  <si>
    <t>plech tlustý hladký jakost S 235 JR, 10x1000x2000 mm</t>
  </si>
  <si>
    <t>441069219</t>
  </si>
  <si>
    <t>Poznámka k položce:
Hmotnost 160 kg/kus</t>
  </si>
  <si>
    <t>21,0/1000*1,08</t>
  </si>
  <si>
    <t>129</t>
  </si>
  <si>
    <t>411121121</t>
  </si>
  <si>
    <t>Montáž prefabrikovaných železobetonových stropů se zalitím spár, včetně podpěrné konstrukce, na cementovou maltu ze stropních panelů šířky do 1200 mm a délky do 3800 mm</t>
  </si>
  <si>
    <t>-340954021</t>
  </si>
  <si>
    <t>prefabrikované desky 340x1500 mm tl. 70 mm</t>
  </si>
  <si>
    <t>prefabrikované desky 340x1800 mm tl. 70 mm</t>
  </si>
  <si>
    <t>prefabrikované desky 340x2100 mm tl. 70 mm</t>
  </si>
  <si>
    <t>130</t>
  </si>
  <si>
    <t>593411150</t>
  </si>
  <si>
    <t>deska stropní plná PZD 149x34x7 cm</t>
  </si>
  <si>
    <t>-146440187</t>
  </si>
  <si>
    <t>131</t>
  </si>
  <si>
    <t>593411160</t>
  </si>
  <si>
    <t>deska stropní plná PZD 179x34x7 cm</t>
  </si>
  <si>
    <t>-878195153</t>
  </si>
  <si>
    <t>132</t>
  </si>
  <si>
    <t>593411170</t>
  </si>
  <si>
    <t>deska stropní plná PZD 209x34x7 cm</t>
  </si>
  <si>
    <t>-362045823</t>
  </si>
  <si>
    <t>133</t>
  </si>
  <si>
    <t>434351141</t>
  </si>
  <si>
    <t>Bednění stupňů betonovaných na podstupňové desce nebo na terénu půdorysně přímočarých zřízení</t>
  </si>
  <si>
    <t>438949847</t>
  </si>
  <si>
    <t>1,5*0,18*7*6</t>
  </si>
  <si>
    <t>1,95*0,18*4*3</t>
  </si>
  <si>
    <t>134</t>
  </si>
  <si>
    <t>434351142</t>
  </si>
  <si>
    <t>Bednění stupňů betonovaných na podstupňové desce nebo na terénu půdorysně přímočarých odstranění</t>
  </si>
  <si>
    <t>-1784920144</t>
  </si>
  <si>
    <t>135</t>
  </si>
  <si>
    <t>973031325</t>
  </si>
  <si>
    <t>Vysekání výklenků nebo kapes ve zdivu z cihel na maltu vápennou nebo vápenocementovou kapes, plochy do 0,10 m2, hl. do 300 mm</t>
  </si>
  <si>
    <t>452443735</t>
  </si>
  <si>
    <t>136</t>
  </si>
  <si>
    <t>413232221</t>
  </si>
  <si>
    <t>Zazdívka zhlaví stropních trámů nebo válcovaných nosníků pálenými cihlami válcovaných nosníků, výšky přes 150 do 300 mm</t>
  </si>
  <si>
    <t>-1342767674</t>
  </si>
  <si>
    <t>Komunikace pozemní</t>
  </si>
  <si>
    <t>137</t>
  </si>
  <si>
    <t>564851111</t>
  </si>
  <si>
    <t>Podklad ze štěrkodrti ŠD s rozprostřením a zhutněním, po zhutnění tl. 150 mm</t>
  </si>
  <si>
    <t>1267301197</t>
  </si>
  <si>
    <t>3,22*1,5</t>
  </si>
  <si>
    <t>138</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</si>
  <si>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</si>
  <si>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</si>
  <si>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1233391009</t>
  </si>
  <si>
    <t>139</t>
  </si>
  <si>
    <t>592450380</t>
  </si>
  <si>
    <t>dlažba zámková H-PROFIL HBB 20x16,5x6 cm přírodní</t>
  </si>
  <si>
    <t>-255353542</t>
  </si>
  <si>
    <t>použijí se demontované a očištěné stávající dlaždice +cca10% nové</t>
  </si>
  <si>
    <t>Úprava povrchů vnitřních</t>
  </si>
  <si>
    <t>140</t>
  </si>
  <si>
    <t>611131325</t>
  </si>
  <si>
    <t>Podkladní a spojovací vrstva vnitřních omítaných ploch penetrace akrylát-silikonová nanášená strojně schodišťových konstrukcí</t>
  </si>
  <si>
    <t>1642577143</t>
  </si>
  <si>
    <t>9,79</t>
  </si>
  <si>
    <t>25,83</t>
  </si>
  <si>
    <t>25,32</t>
  </si>
  <si>
    <t>zábradlí</t>
  </si>
  <si>
    <t>0,84*28,0*2</t>
  </si>
  <si>
    <t>141</t>
  </si>
  <si>
    <t>612131321</t>
  </si>
  <si>
    <t>Penetrace akrylát-silikonová vnitřních stěn nanášená strojně</t>
  </si>
  <si>
    <t>-2128480294</t>
  </si>
  <si>
    <t>1939,507</t>
  </si>
  <si>
    <t>142</t>
  </si>
  <si>
    <t>611142001</t>
  </si>
  <si>
    <t>Potažení vnitřních ploch pletivem v ploše nebo pruzích, na plném podkladu sklovláknitým vtlačením do tmelu stropů</t>
  </si>
  <si>
    <t>1302907752</t>
  </si>
  <si>
    <t>143</t>
  </si>
  <si>
    <t>612142001</t>
  </si>
  <si>
    <t>Potažení vnitřních stěn sklovláknitým pletivem vtlačeným do tenkovrstvé hmoty</t>
  </si>
  <si>
    <t>1396936067</t>
  </si>
  <si>
    <t>60,94+1939,507</t>
  </si>
  <si>
    <t>na zazdívky</t>
  </si>
  <si>
    <t>0,6*1,15*4</t>
  </si>
  <si>
    <t>1,5*1,6*4</t>
  </si>
  <si>
    <t>144</t>
  </si>
  <si>
    <t>622143003</t>
  </si>
  <si>
    <t>Montáž omítkových plastových nebo pozinkovaných rohových profilů</t>
  </si>
  <si>
    <t>-1597807748</t>
  </si>
  <si>
    <t>kolem oken a vch.dveří</t>
  </si>
  <si>
    <t>28*(2,2+2,0*2)+4*(1,5+2,2*2)+2,2+1,5*2+2,2+1,0*2+2*(1,5+1,0*2)</t>
  </si>
  <si>
    <t>1,6+1,25*2+2*(1,6+2,0*2)+1,6+1,75*2+2*(1,2+1,85*2)+2*(1,2+2,0*2)</t>
  </si>
  <si>
    <t>0,6+1,0*2+1,2+2,31*2+1,2+2,15*2</t>
  </si>
  <si>
    <t>4*2*(1,8+1,0*2)</t>
  </si>
  <si>
    <t>2*2*(2,2+1,0*2)+2*2*1,0*3</t>
  </si>
  <si>
    <t>kolem rohů vni dveří+rohy zdivo</t>
  </si>
  <si>
    <t>(1,2+2,3*2)*3+(1,2+2,3)*3</t>
  </si>
  <si>
    <t>(1,0+2,3*2)*2+1,2+2,3+2,6</t>
  </si>
  <si>
    <t>(1,2+2,4*2)*2+(1,2+2,4)*3+2,6*2</t>
  </si>
  <si>
    <t>(1,2+2,4*2)+(1,2+2,4)*3+2,6*2</t>
  </si>
  <si>
    <t>145</t>
  </si>
  <si>
    <t>590514800</t>
  </si>
  <si>
    <t>lišta rohová Al 10/10 cm s tkaninou bal. 2,5 m</t>
  </si>
  <si>
    <t>-1901782700</t>
  </si>
  <si>
    <t>422,52*1,05 'Přepočtené koeficientem množství</t>
  </si>
  <si>
    <t>146</t>
  </si>
  <si>
    <t>612325223</t>
  </si>
  <si>
    <t>Vápenocementová nebo vápenná omítka jednotlivých malých ploch štuková na stěnách, plochy jednotlivě přes 0,25 do 1 m2</t>
  </si>
  <si>
    <t>1129834735</t>
  </si>
  <si>
    <t>147</t>
  </si>
  <si>
    <t>612325225</t>
  </si>
  <si>
    <t>Vápenocementová nebo vápenná omítka jednotlivých malých ploch štuková na stěnách, plochy jednotlivě přes 1,0 do 4 m2</t>
  </si>
  <si>
    <t>-976969619</t>
  </si>
  <si>
    <t>148</t>
  </si>
  <si>
    <t>612311121</t>
  </si>
  <si>
    <t>Omítka vápenná vnitřních ploch nanášená ručně jednovrstvá hladká, tloušťky do 10 mm svislých konstrukcí stěn</t>
  </si>
  <si>
    <t>-7118190</t>
  </si>
  <si>
    <t>pod ker. obklad</t>
  </si>
  <si>
    <t>259,12</t>
  </si>
  <si>
    <t>149</t>
  </si>
  <si>
    <t>611311145</t>
  </si>
  <si>
    <t>Omítka vápenná vnitřních ploch dvouvrstvá štuková, tloušťky jádrové omítky do 10 mm a tloušťky štuku do 3 mm schodišťových konstrukcí stropů, stěn, ramen nebo nosníků</t>
  </si>
  <si>
    <t>2114914846</t>
  </si>
  <si>
    <t>150</t>
  </si>
  <si>
    <t>612311141</t>
  </si>
  <si>
    <t>Omítka vápenná vnitřních ploch nanášená ručně dvouvrstvá štuková, tloušťky jádrové omítky do 10 mm a tloušťky štuku do 3 mm svislých konstrukcí stěn</t>
  </si>
  <si>
    <t>-1534520486</t>
  </si>
  <si>
    <t>1pp:</t>
  </si>
  <si>
    <t>001:</t>
  </si>
  <si>
    <t>3,0*(6,14+4,1)*2-(1,6*1,25+1,2*2,0)+0,3*(1,6+1,25*2+1,2+2,3*2)</t>
  </si>
  <si>
    <t>002:</t>
  </si>
  <si>
    <t>2,6*(12,0+7,39)*2-(0,9*2,0*7+0,7*2,0*3)+0,3*(0,7*3+2,3*6)</t>
  </si>
  <si>
    <t>003:</t>
  </si>
  <si>
    <t>3,0*(7,01+12,7)*2-(2,0*2,0*3+0,9*2,0)+0,3*(2,0*3*3+1,2+2,3*2)</t>
  </si>
  <si>
    <t>004:</t>
  </si>
  <si>
    <t>3,0*(2,2+5,6)*2-0,9*2,0+0,3*(1,2+2,3*2)</t>
  </si>
  <si>
    <t>005:</t>
  </si>
  <si>
    <t>006:</t>
  </si>
  <si>
    <t>3,0*(2,6+12,95)*2-(2,2*1,5+0,9*2,0)+0,3*(1,2+2,3*2+2,2+1,5*2)</t>
  </si>
  <si>
    <t>007:</t>
  </si>
  <si>
    <t>3,0*(4,0+12,95)*2-(2,2*1,0+0,9*2,0)+0,3*(1,2+2,3*2+2,2+1,0*2)</t>
  </si>
  <si>
    <t>008:</t>
  </si>
  <si>
    <t>3,0*(4,6+7,3)*2-(1,5*1,0*2+0,9*2,0)+0,3*(1,5*2+1,0*4+1,2+2,3*2)</t>
  </si>
  <si>
    <t>009:</t>
  </si>
  <si>
    <t>2,6*(1,65+2,4)*2-0,7*2,0*2</t>
  </si>
  <si>
    <t>010:</t>
  </si>
  <si>
    <t>2,6*(1,2+1,65)*2-0,7*2,0</t>
  </si>
  <si>
    <t>011:</t>
  </si>
  <si>
    <t>2,6*(2,4+1,65)*2-0,7*2,0*2</t>
  </si>
  <si>
    <t>012:</t>
  </si>
  <si>
    <t>013:</t>
  </si>
  <si>
    <t>014:</t>
  </si>
  <si>
    <t>101:</t>
  </si>
  <si>
    <t>3,0*(4,1+6,175)*2-(1,6*2+1,2*2,31+0,9*2)+0,3*(1,2+2,31*2+1,6+2*2+1,2+2,4*2)</t>
  </si>
  <si>
    <t>102:</t>
  </si>
  <si>
    <t>2,6*(15,27+7,49)*2-(0,9*2,0*5+0,7*2,0*2+1,8*2,0)+0,2*(1,2+2,4*2)*2</t>
  </si>
  <si>
    <t>103:</t>
  </si>
  <si>
    <t>2,6*(2,62+2,0)*2-0,7*2,0*3</t>
  </si>
  <si>
    <t>104:</t>
  </si>
  <si>
    <t>2,6*(1,7+0,95)*2-0,7*2,0</t>
  </si>
  <si>
    <t>105:</t>
  </si>
  <si>
    <t>106:</t>
  </si>
  <si>
    <t>2,6*(2,62+2,93)*2-0,7*2,0*3</t>
  </si>
  <si>
    <t>107:</t>
  </si>
  <si>
    <t>108:</t>
  </si>
  <si>
    <t>2,6*(1,88+1,7)*2-0,7*2,0</t>
  </si>
  <si>
    <t>109:</t>
  </si>
  <si>
    <t>3,0*(7,06+12,7)*2-(2,2*2,0*4+2,2*1,0+1,0*1,0+0,9*2,0)</t>
  </si>
  <si>
    <t xml:space="preserve">0,3*(2,2*4+2,0*8+2,2+1,0*2+1,0*3) </t>
  </si>
  <si>
    <t>110:</t>
  </si>
  <si>
    <t>3,0*(4,6+5,6)*2-(2,2*2,0+2,2*1,0+0,9*2,0)+0,3*(1,2+2,4*2)</t>
  </si>
  <si>
    <t>111:</t>
  </si>
  <si>
    <t>3,0*(13,0+7,0)*2-(2,2*2,0*6+1,2*2,0+1,8*1,0*2+0,9*2,0)</t>
  </si>
  <si>
    <t>0,3*(2,2*6+2,0*1,2+1,2+2,0*2+1,8*2+1,0*4)</t>
  </si>
  <si>
    <t>112:</t>
  </si>
  <si>
    <t>3,0*(4,635+7,35)*2-(2,2*2,0+1,5*2,0*2+1,8*1,0*2+0,9*2,0)</t>
  </si>
  <si>
    <t>0,3*(1,5*2+2,0*4+2,2+2,0*2+1,2+2,4*2)</t>
  </si>
  <si>
    <t>2np:</t>
  </si>
  <si>
    <t>201:</t>
  </si>
  <si>
    <t>3,0*(6,14+4,1)*2-(1,6*2+1,2*1,85+0,9*2)+0,3*(1,6+2*2+1,2+1,85*2+1,2+2,4*2)</t>
  </si>
  <si>
    <t>202:</t>
  </si>
  <si>
    <t>2,6*(8,7+7,49)*2-(0,9*2*5+0,7*2*3)+0,3*(1,2+2,4*2)*2</t>
  </si>
  <si>
    <t>203:</t>
  </si>
  <si>
    <t>2,6*(1,0+1,9)*2-0,7*2,0*2</t>
  </si>
  <si>
    <t>204:</t>
  </si>
  <si>
    <t>205:</t>
  </si>
  <si>
    <t>2,6*(1,0+1,9)*2-(0,7*2,0+0,6*1,0)+0,3*(0,6+1,0*2)</t>
  </si>
  <si>
    <t>206:</t>
  </si>
  <si>
    <t>207:</t>
  </si>
  <si>
    <t>208:</t>
  </si>
  <si>
    <t>209:</t>
  </si>
  <si>
    <t>210:</t>
  </si>
  <si>
    <t>2,6*(0,95+1,7)*2-0,7*2,0</t>
  </si>
  <si>
    <t>211:</t>
  </si>
  <si>
    <t>212:</t>
  </si>
  <si>
    <t>0,3*(2,2*4+2,0*8+2,2+1,0*2+1,0*3)</t>
  </si>
  <si>
    <t>213:</t>
  </si>
  <si>
    <t>3,0*(4,6+5,6)*2-(2,2*2,0*4+2,2*1,0+1,0*1,0+0,9*2,0)</t>
  </si>
  <si>
    <t>0,3*(2,2*4+2,0*8+2,2+1,0*2+1,0*3+1,2+2,4*2)</t>
  </si>
  <si>
    <t>214:</t>
  </si>
  <si>
    <t>0,3*(2,2*6+2,0*12+1,2+2,0*2+1,8*2+1,0*4)</t>
  </si>
  <si>
    <t>215:</t>
  </si>
  <si>
    <t>3,0*(7,35+4,635)*2-(1,8*1,0*2+1,5*2,0*2+2,2*2,0+0,9*2,0)</t>
  </si>
  <si>
    <t>301:</t>
  </si>
  <si>
    <t>2,9*(4,1+6,175)*2-(1,2*1,85+1,6*1,75+1,2*2,15)</t>
  </si>
  <si>
    <t>0,3*(1,2+1,85*2+1,6+1,75*2+1,2+2,15*2)</t>
  </si>
  <si>
    <t>-ker.obklad</t>
  </si>
  <si>
    <t>-259,12</t>
  </si>
  <si>
    <t>151</t>
  </si>
  <si>
    <t>619995001</t>
  </si>
  <si>
    <t>Začištění omítek (s dodáním hmot) kolem oken, dveří, podlah, obkladů apod.</t>
  </si>
  <si>
    <t>159075754</t>
  </si>
  <si>
    <t>(1,9+2,6*2)*2</t>
  </si>
  <si>
    <t>152</t>
  </si>
  <si>
    <t>619991011</t>
  </si>
  <si>
    <t>Obalení konstrukcí a prvků fólií přilepenou lepící páskou</t>
  </si>
  <si>
    <t>-1344898904</t>
  </si>
  <si>
    <t>28*2,2*2,0+4*1,5*2,0+2,2*1,5+2,2*1,0+2*1,5*1,0+1,6*1,25+2*1,6*2,0</t>
  </si>
  <si>
    <t>1,6*1,75+2*1,2*1,85+2*1,2*2,0+0,6*1,0+1,2*2,31+1,2*2,15</t>
  </si>
  <si>
    <t>4*1,8*1,0+2*2,2*1,0+2*1,0*1,0</t>
  </si>
  <si>
    <t>153</t>
  </si>
  <si>
    <t>632451021</t>
  </si>
  <si>
    <t>Potěr cementový vyrovnávací z malty (MC-15) v pásu o průměrné (střední) tl. od 10 do 20 mm</t>
  </si>
  <si>
    <t>1453704750</t>
  </si>
  <si>
    <t>0,5*(6*2,2+2*1,5+1,6)</t>
  </si>
  <si>
    <t>1.n.p.+2.n.p.</t>
  </si>
  <si>
    <t>0,365*(28*2,2+4*1,5+3*1,6++2*1,2+2*1,2+0,6)</t>
  </si>
  <si>
    <t>154</t>
  </si>
  <si>
    <t>619991021</t>
  </si>
  <si>
    <t>Zakrytí vnitřních ploch před znečištěním včetně pozdějšího odkrytí rámů oken a dveří, keramických soklů oblepením malířskou páskou</t>
  </si>
  <si>
    <t>1944966614</t>
  </si>
  <si>
    <t>oblepení soklů a ker.obkladů</t>
  </si>
  <si>
    <t>198,49+371,48+163,16</t>
  </si>
  <si>
    <t xml:space="preserve">Úprava povrchů vnější </t>
  </si>
  <si>
    <t>155</t>
  </si>
  <si>
    <t>622131121</t>
  </si>
  <si>
    <t xml:space="preserve">Penetrace vnějších stěn </t>
  </si>
  <si>
    <t>400240080</t>
  </si>
  <si>
    <t>112,881+57,683+873,958</t>
  </si>
  <si>
    <t>156</t>
  </si>
  <si>
    <t>622135001</t>
  </si>
  <si>
    <t>Vyrovnání nerovností podkladu vnějších omítaných ploch maltou, tloušťky do 10 mm vápenocementovou stěn</t>
  </si>
  <si>
    <t>60670413</t>
  </si>
  <si>
    <t>157</t>
  </si>
  <si>
    <t>622135091</t>
  </si>
  <si>
    <t>Vyrovnání nerovností podkladu vnějších omítaných ploch tmelem, tloušťky do 2 mm Příplatek k ceně za každých dalších 5 mm tloušťky podkladní vrstvy přes 10 mm maltou vápenocementovou stěn</t>
  </si>
  <si>
    <t>-176616941</t>
  </si>
  <si>
    <t>158</t>
  </si>
  <si>
    <t>622143001</t>
  </si>
  <si>
    <t>Montáž omítkových plastových nebo pozinkovaných soklových profilů</t>
  </si>
  <si>
    <t>1762299910</t>
  </si>
  <si>
    <t>3,0+13,7+12,96+1,5+6,54+4,5+9,65+8,0+5,65+5,0+7,65</t>
  </si>
  <si>
    <t>5,1+7,15</t>
  </si>
  <si>
    <t>159</t>
  </si>
  <si>
    <t>590514200</t>
  </si>
  <si>
    <t>lišta zakládací pro telpelně izolační desky do roviny 123 mm tl 1,0 mm</t>
  </si>
  <si>
    <t>120348297</t>
  </si>
  <si>
    <t>90,4*1,05 'Přepočtené koeficientem množství</t>
  </si>
  <si>
    <t>160</t>
  </si>
  <si>
    <t>-294857606</t>
  </si>
  <si>
    <t>28*(2,2+2,0*2)+4*(1,5+2,0*2)+2,0+1,0*2+1,5*2+1,0*4+1,6+1,25*2</t>
  </si>
  <si>
    <t>2*1,6+2,0*4+1,6+1,75*2+2*1,2+4*1,85+2*1,2+4*2,0+0,6+2*1,0</t>
  </si>
  <si>
    <t>1,2+2,31*2+1,2+2,15*2</t>
  </si>
  <si>
    <t>161</t>
  </si>
  <si>
    <t>-1419580674</t>
  </si>
  <si>
    <t>261,12*1,05 'Přepočtené koeficientem množství</t>
  </si>
  <si>
    <t>162</t>
  </si>
  <si>
    <t>622143004</t>
  </si>
  <si>
    <t>Montáž omítkových samolepících začišťovacích profilů (APU lišt)</t>
  </si>
  <si>
    <t>-1775383756</t>
  </si>
  <si>
    <t>163</t>
  </si>
  <si>
    <t>590514750</t>
  </si>
  <si>
    <t>profil okenní s tkaninou APU lišta 6 mm</t>
  </si>
  <si>
    <t>2145518593</t>
  </si>
  <si>
    <t>Poznámka k položce:
délka 2,4 m, přesah tkaniny 100 mm</t>
  </si>
  <si>
    <t>164</t>
  </si>
  <si>
    <t>622211011</t>
  </si>
  <si>
    <t>Montáž kontaktního zateplení z polystyrenových desek nebo z kombinovaných desek na vnější stěny, tloušťky desek přes 40 do 80 mm</t>
  </si>
  <si>
    <t>-1074864538</t>
  </si>
  <si>
    <t>zateplení vnitřní strany atiky</t>
  </si>
  <si>
    <t>1,18*(9,215+7,13+5,65+5,0+9,68 +5,3+12,95+12,83+12,9+1,2)</t>
  </si>
  <si>
    <t>0,49*(4,53*2+6,305)</t>
  </si>
  <si>
    <t>0,495*2,855</t>
  </si>
  <si>
    <t>0,6*(5,1+7,15)</t>
  </si>
  <si>
    <t>165</t>
  </si>
  <si>
    <t>283759330</t>
  </si>
  <si>
    <t>deska fasádní polystyrénová EPS 70 F 1000 x 500 x 50 mm</t>
  </si>
  <si>
    <t>816703083</t>
  </si>
  <si>
    <t>Poznámka k položce:
lambda=0,039 [W / m K]</t>
  </si>
  <si>
    <t>112,881*1,05 'Přepočtené koeficientem množství</t>
  </si>
  <si>
    <t>166</t>
  </si>
  <si>
    <t>622211031</t>
  </si>
  <si>
    <t>Montáž kontaktního zateplení z polystyrenových desek nebo z kombinovaných desek na vnější stěny, tloušťky desek přes 120 do 160 mm</t>
  </si>
  <si>
    <t>-1930652313</t>
  </si>
  <si>
    <t>extrudovaný polystyren nad terénem</t>
  </si>
  <si>
    <t>(3,05-2,0)*80,0</t>
  </si>
  <si>
    <t>-(2,12*1,96*4+1,52*1,21+2,12*1,46+2,12*0,96+1,42*0,96*2)</t>
  </si>
  <si>
    <t>167</t>
  </si>
  <si>
    <t>283763570</t>
  </si>
  <si>
    <t>deska fasádní polystyrénová pro tepelné izolace spodní stavby 1250 x 600 x 140 mm</t>
  </si>
  <si>
    <t>-325779780</t>
  </si>
  <si>
    <t>Poznámka k položce:
lambda=0,034 [W / m K]</t>
  </si>
  <si>
    <t>57,683*1,02 'Přepočtené koeficientem množství</t>
  </si>
  <si>
    <t>168</t>
  </si>
  <si>
    <t>622211021</t>
  </si>
  <si>
    <t>Montáž kontaktního zateplení z polystyrenových desek nebo z kombinovaných desek na vnější stěny, tloušťky desek přes 80 do 120 mm</t>
  </si>
  <si>
    <t>-2106367276</t>
  </si>
  <si>
    <t>pohled západní</t>
  </si>
  <si>
    <t>(8,83-0,55)*(13,7+0,3)-(2,12*1,96*8)</t>
  </si>
  <si>
    <t>(8,83*5,4)*5,0</t>
  </si>
  <si>
    <t>(11,04-7,65)*5,1</t>
  </si>
  <si>
    <t>pohled východní</t>
  </si>
  <si>
    <t>(4,24-0,55)*2,77</t>
  </si>
  <si>
    <t>(8,83-0,55)*(5,0+8,0)-(2,12*1,96*4+1,42*1,96*4)</t>
  </si>
  <si>
    <t>(11,04-8,83)*5,1+(8,83-0,55)*4,5</t>
  </si>
  <si>
    <t>(8,83-0,55)*1,5</t>
  </si>
  <si>
    <t>pohled severní</t>
  </si>
  <si>
    <t>(8,83-0,55)*9,65-(2,12*1,96*6)</t>
  </si>
  <si>
    <t>(8,83-0,55)*19,5-(2,12*1,96*2+1,12*1,81*2+1,52*1,96)</t>
  </si>
  <si>
    <t>(11,04-8,83)*7,175</t>
  </si>
  <si>
    <t>pohled jižní</t>
  </si>
  <si>
    <t>(8,83-5,4)*9,65</t>
  </si>
  <si>
    <t>(8,83-1,15)*3,0</t>
  </si>
  <si>
    <t>(8,83-4,24)*3,2</t>
  </si>
  <si>
    <t>(8,83-1,5)*(7,65+5,65)-(2,12*1,96*4+1,12*1,96*2+0,52*0,96)</t>
  </si>
  <si>
    <t>(10,545-7,65)*7,175</t>
  </si>
  <si>
    <t>169</t>
  </si>
  <si>
    <t>631515510</t>
  </si>
  <si>
    <t>deska izolační sendvičová (polystyren+vata) základní λ-0.034 1000 x 500 tl. 120 mm</t>
  </si>
  <si>
    <t>252426275</t>
  </si>
  <si>
    <t>873,958*1,05 'Přepočtené koeficientem množství</t>
  </si>
  <si>
    <t>170</t>
  </si>
  <si>
    <t>622212002</t>
  </si>
  <si>
    <t>Montáž kontaktního zateplení vnějšího ostění nebo nadpraží z polystyrenových desek hloubky špalet do 200 mm, tloušťky desek do 40 mm</t>
  </si>
  <si>
    <t>-1573394911</t>
  </si>
  <si>
    <t>28*2,2+4*1,5+2*2,2+2*1,5+4*1,6+4*1,2+0,6</t>
  </si>
  <si>
    <t>171</t>
  </si>
  <si>
    <t>283763510</t>
  </si>
  <si>
    <t>desky z lehčených plastů desky z expandovaného polystyrenu N (EPS P) izolační desky 1265 x 615 mm extrudovaný  40 x 1250 x 600 mm</t>
  </si>
  <si>
    <t>1866521797</t>
  </si>
  <si>
    <t>86,8*0,15</t>
  </si>
  <si>
    <t>13,02*1,1 'Přepočtené koeficientem množství</t>
  </si>
  <si>
    <t>172</t>
  </si>
  <si>
    <t>622252002</t>
  </si>
  <si>
    <t xml:space="preserve">Montáž ostatních lišt </t>
  </si>
  <si>
    <t>1552119339</t>
  </si>
  <si>
    <t>parapetní</t>
  </si>
  <si>
    <t>86,8</t>
  </si>
  <si>
    <t>s okapničkou</t>
  </si>
  <si>
    <t>86,8+1,2*2</t>
  </si>
  <si>
    <t>dilatační</t>
  </si>
  <si>
    <t>6,3*2</t>
  </si>
  <si>
    <t>rohová ochranná</t>
  </si>
  <si>
    <t>14,38*8+3,43+3,39*3</t>
  </si>
  <si>
    <t>173</t>
  </si>
  <si>
    <t>590515120</t>
  </si>
  <si>
    <t>profil parapetní - Thermospoj LPE plast 2 m</t>
  </si>
  <si>
    <t>214763377</t>
  </si>
  <si>
    <t>86,8*1,05 'Přepočtené koeficientem množství</t>
  </si>
  <si>
    <t>174</t>
  </si>
  <si>
    <t>590515100</t>
  </si>
  <si>
    <t>profil okenní s nepřiznanou okapnicí LTU plast 2,0 m</t>
  </si>
  <si>
    <t>-376623130</t>
  </si>
  <si>
    <t>89,2*1,05 'Přepočtené koeficientem množství</t>
  </si>
  <si>
    <t>175</t>
  </si>
  <si>
    <t>590515020</t>
  </si>
  <si>
    <t>profil dilatační rohový , dl. 2,5 m</t>
  </si>
  <si>
    <t>1528673922</t>
  </si>
  <si>
    <t>12,6*1,05 'Přepočtené koeficientem množství</t>
  </si>
  <si>
    <t>176</t>
  </si>
  <si>
    <t>590514780</t>
  </si>
  <si>
    <t>lišta profil ochranný rohový PVC délka 2,5 m</t>
  </si>
  <si>
    <t>-1315980722</t>
  </si>
  <si>
    <t>128,64*1,05 'Přepočtené koeficientem množství</t>
  </si>
  <si>
    <t>177</t>
  </si>
  <si>
    <t>622511111</t>
  </si>
  <si>
    <t>Tenkovrstvá dekorativní mozaiková střednězrnná omítka včetně ochran.nátěru vnějších stěn-sokl</t>
  </si>
  <si>
    <t>51153744</t>
  </si>
  <si>
    <t>178</t>
  </si>
  <si>
    <t>622521021</t>
  </si>
  <si>
    <t>Omítka tenkovrstvá silikátová vnějších ploch probarvená, včetně penetrace podkladu zrnitá, tloušťky 2,0 mm stěn</t>
  </si>
  <si>
    <t>713029214</t>
  </si>
  <si>
    <t>179</t>
  </si>
  <si>
    <t>629991011</t>
  </si>
  <si>
    <t>Zakrytí výplní otvorů a svislých ploch fólií přilepenou lepící páskou</t>
  </si>
  <si>
    <t>1624110272</t>
  </si>
  <si>
    <t>180</t>
  </si>
  <si>
    <t>R62-001</t>
  </si>
  <si>
    <t>Bosáž fasády - bude tvořeno 2 cm lepenkou, která se nalepí před poslední vrstvou omítky a následně sloupne a vybarví jinou barvou. Jedná se o 285 mb.</t>
  </si>
  <si>
    <t>681149848</t>
  </si>
  <si>
    <t>Podlahy a podlahové konstrukce</t>
  </si>
  <si>
    <t>181</t>
  </si>
  <si>
    <t>631311114</t>
  </si>
  <si>
    <t>Mazanina z betonu prostého tl. přes 50 do 80 mm tř. C 16/20</t>
  </si>
  <si>
    <t>393629337</t>
  </si>
  <si>
    <t>P1,P2,P3,P4</t>
  </si>
  <si>
    <t>(979,3-(1,5*1,89*6+1,95*0,81*3))*0,05</t>
  </si>
  <si>
    <t>182</t>
  </si>
  <si>
    <t>631311214</t>
  </si>
  <si>
    <t>Mazanina z betonu prostého se zvýšenými nároky na prostředí tl. přes 50 do 80 mm tř. C 25/30</t>
  </si>
  <si>
    <t>1218334467</t>
  </si>
  <si>
    <t>vyspádovaná podlaha v anglickém dvorku</t>
  </si>
  <si>
    <t>(0,03+0,1)/2*(1,0*11,2)</t>
  </si>
  <si>
    <t>183</t>
  </si>
  <si>
    <t>631319171</t>
  </si>
  <si>
    <t>Příplatek k cenám mazanin za stržení povrchu spodní vrstvy mazaniny latí před vložením výztuže nebo pletiva pro tl. obou vrstev mazaniny přes 50 do 80 mm</t>
  </si>
  <si>
    <t>-1984812570</t>
  </si>
  <si>
    <t>184</t>
  </si>
  <si>
    <t>631362021</t>
  </si>
  <si>
    <t>Výztuž mazanin ze svařovaných sítí z drátů typu KARI</t>
  </si>
  <si>
    <t>-978071100</t>
  </si>
  <si>
    <t>(979,3-(1,5*1,89*6+1,95*0,81*3))*1,35/1000*1,25*1,1</t>
  </si>
  <si>
    <t>anglický dvorek</t>
  </si>
  <si>
    <t>1,0*11,2*1,35/1000*1,25*1,1</t>
  </si>
  <si>
    <t>185</t>
  </si>
  <si>
    <t>635111115</t>
  </si>
  <si>
    <t>Násyp ze štěrkopísku, písku nebo kameniva pod podlahy s udusáním a urovnáním povrchu ze štěrkopísku</t>
  </si>
  <si>
    <t>415653722</t>
  </si>
  <si>
    <t>0,26*299,96</t>
  </si>
  <si>
    <t>186</t>
  </si>
  <si>
    <t>637111112</t>
  </si>
  <si>
    <t>Okapový chodník ze štěrkopísku tl 150 mm s udusáním</t>
  </si>
  <si>
    <t>-2038181745</t>
  </si>
  <si>
    <t>0,4*(3,0+1,2*2+13,7+12,96+1,5+5,34+4,5+9,65+8,4)</t>
  </si>
  <si>
    <t>0,4*(5,65+5,0+7,65+2,77)</t>
  </si>
  <si>
    <t>187</t>
  </si>
  <si>
    <t>637121111</t>
  </si>
  <si>
    <t>Okapový chodník z kačírku tl 100 mm s udusáním</t>
  </si>
  <si>
    <t>-1209678171</t>
  </si>
  <si>
    <t>188</t>
  </si>
  <si>
    <t>916331112</t>
  </si>
  <si>
    <t>Osazení zahradního obrubníku betonového do lože z betonu s boční opěrou</t>
  </si>
  <si>
    <t>1312784297</t>
  </si>
  <si>
    <t>3,0+1,2*2+13,7+12,96+1,5+5,34+4,5+9,65+8,4</t>
  </si>
  <si>
    <t>5,65+5,0+7,65+2,77</t>
  </si>
  <si>
    <t>189</t>
  </si>
  <si>
    <t>592173030</t>
  </si>
  <si>
    <t>obrubník betonový zahradní přírodní šedá ABO 6/20 50x5x20 cm</t>
  </si>
  <si>
    <t>-471195231</t>
  </si>
  <si>
    <t>Poznámka k položce:
spotřeba: 2 kus/m</t>
  </si>
  <si>
    <t>82,52*2,02 'Přepočtené koeficientem množství</t>
  </si>
  <si>
    <t>190</t>
  </si>
  <si>
    <t>916991121</t>
  </si>
  <si>
    <t>Lože pod obrubníky, krajníky nebo obruby z dlažebních kostek z betonu prostého</t>
  </si>
  <si>
    <t>1721716325</t>
  </si>
  <si>
    <t>82,52*0,1*0,1</t>
  </si>
  <si>
    <t>Osazování výplní otvorů</t>
  </si>
  <si>
    <t>191</t>
  </si>
  <si>
    <t>642942111</t>
  </si>
  <si>
    <t>Osazování zárubní nebo rámů kovových dveřních lisovaných nebo z úhelníků bez dveřních křídel, na cementovou maltu, plochy otvoru do 2,5 m2</t>
  </si>
  <si>
    <t>1221576695</t>
  </si>
  <si>
    <t>18L/P 700/1970 mm</t>
  </si>
  <si>
    <t>9+12</t>
  </si>
  <si>
    <t>19L/P 900/1970 mm</t>
  </si>
  <si>
    <t>192</t>
  </si>
  <si>
    <t>553311150</t>
  </si>
  <si>
    <t>zárubeň ocelová pro běžné zdění hranatý profil 110 700 L/P</t>
  </si>
  <si>
    <t>45884141</t>
  </si>
  <si>
    <t>193</t>
  </si>
  <si>
    <t>553311540</t>
  </si>
  <si>
    <t>zárubeň ocelová pro běžné zdění hranatý profil 160 700 L/P</t>
  </si>
  <si>
    <t>241968800</t>
  </si>
  <si>
    <t>194</t>
  </si>
  <si>
    <t>553311190</t>
  </si>
  <si>
    <t>zárubeň ocelová pro běžné zdění hranatý profil 110 900 L/P</t>
  </si>
  <si>
    <t>1959541503</t>
  </si>
  <si>
    <t>195</t>
  </si>
  <si>
    <t>642945111</t>
  </si>
  <si>
    <t>Osazování ocelových zárubní protipožárních nebo protiplynových dveří do vynechaného otvoru, s obetonováním, dveří jednokřídlových do 2,5 m2</t>
  </si>
  <si>
    <t>-1751742736</t>
  </si>
  <si>
    <t>196</t>
  </si>
  <si>
    <t>553312030</t>
  </si>
  <si>
    <t>zárubeň ocelová pro běžné zdění hranatý profil s drážko 110 900 L/P</t>
  </si>
  <si>
    <t>-339587361</t>
  </si>
  <si>
    <t>197</t>
  </si>
  <si>
    <t>642945112</t>
  </si>
  <si>
    <t>Osazování ocelových zárubní protipožárních nebo protiplynových dveří do vynechaného otvoru, s obetonováním, dveří dvoukřídlových přes 2,5 do 6,5 m2</t>
  </si>
  <si>
    <t>258289211</t>
  </si>
  <si>
    <t>198</t>
  </si>
  <si>
    <t>553312090</t>
  </si>
  <si>
    <t>zárubeň ocelová pro běžné zdění hranatý profil s drážko 110 1800 dvoukřídlá</t>
  </si>
  <si>
    <t>15600290</t>
  </si>
  <si>
    <t>Trubní vedení</t>
  </si>
  <si>
    <t>199</t>
  </si>
  <si>
    <t>877265261</t>
  </si>
  <si>
    <t>Montáž tvarovek na kanalizačním potrubí z trub z plastu z tvrdého PVC [systém KG] nebo z polypropylenu [systém KG 2000] v otevřeném výkopu dvorních vpusťí DN 100</t>
  </si>
  <si>
    <t>32751212</t>
  </si>
  <si>
    <t>200</t>
  </si>
  <si>
    <t>562311650</t>
  </si>
  <si>
    <t>vpusť dvorní se záp.klapkou a lapač.písku DN 110</t>
  </si>
  <si>
    <t>398576200</t>
  </si>
  <si>
    <t>Poznámka k položce:
Velkokapacitní vtok  se svislým odtokem DN110 nebo DN160 se suchou klapkou proti pronikání zápachu, s plastovým rámem 240x240mm a litinovou mříží, odkalovacím košem Třída zatížení L15 (1500 kg)</t>
  </si>
  <si>
    <t>201</t>
  </si>
  <si>
    <t>894115111</t>
  </si>
  <si>
    <t>Šachtice domovní kanalizační (revizní) se zdmi z pálených cihel na maltu cementovou se základovou deskou (dnem) z betonu, se zatřením spár, s betonovým obrubním věncem, s obezděním potrubí ve zdivu, s obetonováním potrubí v šachtě, s cementovým potěrem ve spádu k čisticí vložce, s dodáním a osazením poklopu vel. 600x600 mm obestavěného prostoru do 1,30 m3_x000D_
hliníkový poklop určený k předláždění, poklop je vč. instalačního hliníkového rámu a těsnění - ozn. v PSV 42</t>
  </si>
  <si>
    <t>1040619796</t>
  </si>
  <si>
    <t>1,2*1,2*0,45</t>
  </si>
  <si>
    <t>Lešení a stavební výtahy</t>
  </si>
  <si>
    <t>202</t>
  </si>
  <si>
    <t>941111131</t>
  </si>
  <si>
    <t>Montáž lešení řadového trubkového lehkého pracovního s podlahami s provozním zatížením tř. 3 do 200 kg/m2 šířky tř. W12 přes 1,2 do 1,5 m, výšky do 10 m</t>
  </si>
  <si>
    <t>1761344984</t>
  </si>
  <si>
    <t>(8,83+1,86-1,8)*16,7</t>
  </si>
  <si>
    <t>(4,24+1,3-1,8)*2,77</t>
  </si>
  <si>
    <t>(8,83+1,84-1,8)*(6,5+11,0+3,0)</t>
  </si>
  <si>
    <t>(11,04+2,18-1,8)*6,0</t>
  </si>
  <si>
    <t>(8,83+2,18-1,8)*9,65</t>
  </si>
  <si>
    <t>(11,04+2,16-1,8)*10,175</t>
  </si>
  <si>
    <t>(8,83+1,86-1,8)*12,26</t>
  </si>
  <si>
    <t>(8,83+1,15-1,8)*3,0</t>
  </si>
  <si>
    <t>(8,83+1,5-1,8)*(5,0+10,85)</t>
  </si>
  <si>
    <t>203</t>
  </si>
  <si>
    <t>941111231</t>
  </si>
  <si>
    <t>Montáž lešení řadového trubkového lehkého pracovního s podlahami s provozním zatížením tř. 3 do 200 kg/m2 Příplatek za první a každý další den použití lešení k ceně -1131</t>
  </si>
  <si>
    <t>-619302103</t>
  </si>
  <si>
    <t>882,782*60 'Přepočtené koeficientem množství</t>
  </si>
  <si>
    <t>204</t>
  </si>
  <si>
    <t>941111831</t>
  </si>
  <si>
    <t>Demontáž lešení řadového trubkového lehkého s podlahami zatížení do 200 kg/m2 š do 1,5 m v do 10 m</t>
  </si>
  <si>
    <t>1298243349</t>
  </si>
  <si>
    <t>205</t>
  </si>
  <si>
    <t>949101111</t>
  </si>
  <si>
    <t>Lešení pomocné pro objekty pozemních staveb s lešeňovou podlahou v do 1,9 m zatížení do 150 kg/m2</t>
  </si>
  <si>
    <t>-1777888316</t>
  </si>
  <si>
    <t>vnitřní</t>
  </si>
  <si>
    <t>979,36</t>
  </si>
  <si>
    <t>vnější</t>
  </si>
  <si>
    <t>1,5*6,5+1,5*10,175</t>
  </si>
  <si>
    <t>Různé dokončovací konstrukce a práce pozemních staveb</t>
  </si>
  <si>
    <t>206</t>
  </si>
  <si>
    <t>95-001</t>
  </si>
  <si>
    <t>Nezměřitelné práce - zednická výpomoc pro ZTI,ÚT,elektro</t>
  </si>
  <si>
    <t>825010698</t>
  </si>
  <si>
    <t>207</t>
  </si>
  <si>
    <t>95-002</t>
  </si>
  <si>
    <t>Požární zabezpečení,tabulky, požární ucpávky apod._x000D_
příslušnými tabulkami podle nařízení vlády Sb. zákonů ČR, částka 6 z 14.11.2001 a podle ČSN ISO 3864 bude označena úniková cesta ve všech podlažích, dále el. zařízení a uzávěry jednotlivých energií</t>
  </si>
  <si>
    <t>552345871</t>
  </si>
  <si>
    <t>208</t>
  </si>
  <si>
    <t>95-003</t>
  </si>
  <si>
    <t>Úpravy podlahy,zdiva pro napojení topného kanálu v č.p. 679</t>
  </si>
  <si>
    <t>2087765279</t>
  </si>
  <si>
    <t>209</t>
  </si>
  <si>
    <t>952901111</t>
  </si>
  <si>
    <t>Vyčištění budov bytové a občanské výstavby při výšce podlaží do 4 m</t>
  </si>
  <si>
    <t>-1944410266</t>
  </si>
  <si>
    <t>376,0*3+5,1*7,175</t>
  </si>
  <si>
    <t>Bourání konstrukcí</t>
  </si>
  <si>
    <t>210</t>
  </si>
  <si>
    <t>971033651</t>
  </si>
  <si>
    <t>Vybourání otvorů ve zdivu základovém nebo nadzákladovém z cihel, tvárnic, příčkovek z cihel pálených na maltu vápennou nebo vápenocementovou plochy do 4 m2, tl. do 600 mm</t>
  </si>
  <si>
    <t>1501462946</t>
  </si>
  <si>
    <t>0,375*1,9*2,6</t>
  </si>
  <si>
    <t>211</t>
  </si>
  <si>
    <t>971033461</t>
  </si>
  <si>
    <t>Vybourání otvorů ve zdivu základovém nebo nadzákladovém z cihel, tvárnic, příčkovek z cihel pálených na maltu vápennou nebo vápenocementovou plochy do 0,25 m2, tl. do 600 mm</t>
  </si>
  <si>
    <t>439279537</t>
  </si>
  <si>
    <t>otvor pro napojení topného kanálu v čp.679</t>
  </si>
  <si>
    <t>212</t>
  </si>
  <si>
    <t>974032666</t>
  </si>
  <si>
    <t>Vysekání rýh ve stěnách nebo příčkách z dutých cihel, tvárnic, desek pro vtahování nosníků do zdí před vybouráním otvoru do hl. 150 mm, při výšce nosníku do 250 mm</t>
  </si>
  <si>
    <t>-24475552</t>
  </si>
  <si>
    <t>2*2,4</t>
  </si>
  <si>
    <t>213</t>
  </si>
  <si>
    <t>967031132</t>
  </si>
  <si>
    <t>Přisekání (špicování) plošné nebo rovných ostění zdiva z cihel pálených rovných ostění, bez odstupu, po hrubém vybourání otvorů, na maltu vápennou nebo vápenocementovou</t>
  </si>
  <si>
    <t>350308355</t>
  </si>
  <si>
    <t>0,375*(1,9+2,6*2)</t>
  </si>
  <si>
    <t>214</t>
  </si>
  <si>
    <t>968062374</t>
  </si>
  <si>
    <t>Vybourání dřevěných rámů oken s křídly, dveřních zárubní, vrat, stěn, ostění nebo obkladů rámů oken s křídly zdvojených, plochy do 1 m2</t>
  </si>
  <si>
    <t>1805497843</t>
  </si>
  <si>
    <t>215</t>
  </si>
  <si>
    <t>968062376</t>
  </si>
  <si>
    <t>Vybourání dřevěných rámů oken s křídly, dveřních zárubní, vrat, stěn, ostění nebo obkladů rámů oken s křídly zdvojených, plochy do 4 m2</t>
  </si>
  <si>
    <t>531503752</t>
  </si>
  <si>
    <t>216</t>
  </si>
  <si>
    <t>767132812</t>
  </si>
  <si>
    <t>Demontáž mříží oken ocelových svařovaných</t>
  </si>
  <si>
    <t>-90718597</t>
  </si>
  <si>
    <t>1,6*1,7*3</t>
  </si>
  <si>
    <t>997</t>
  </si>
  <si>
    <t>Přesun sutě</t>
  </si>
  <si>
    <t>217</t>
  </si>
  <si>
    <t>997013213</t>
  </si>
  <si>
    <t>Vnitrostaveništní doprava suti a vybouraných hmot vodorovně do 50 m svisle ručně (nošením po schodech) pro budovy a haly výšky přes 9 do 12 m</t>
  </si>
  <si>
    <t>836940646</t>
  </si>
  <si>
    <t>218</t>
  </si>
  <si>
    <t>997013501</t>
  </si>
  <si>
    <t>Odvoz suti a vybouraných hmot na skládku nebo meziskládku se složením, na vzdálenost do 1 km</t>
  </si>
  <si>
    <t>1667324053</t>
  </si>
  <si>
    <t>219</t>
  </si>
  <si>
    <t>997013509</t>
  </si>
  <si>
    <t>Odvoz suti a vybouraných hmot na skládku nebo meziskládku se složením, na vzdálenost Příplatek k ceně za každý další i započatý 1 km přes 1 km</t>
  </si>
  <si>
    <t>-1604857647</t>
  </si>
  <si>
    <t>58,914*14 'Přepočtené koeficientem množství</t>
  </si>
  <si>
    <t>220</t>
  </si>
  <si>
    <t>997013831</t>
  </si>
  <si>
    <t>Poplatek za uložení stavebního odpadu na skládce (skládkovné) směsného</t>
  </si>
  <si>
    <t>-1230088558</t>
  </si>
  <si>
    <t>998</t>
  </si>
  <si>
    <t>Přesun hmot</t>
  </si>
  <si>
    <t>221</t>
  </si>
  <si>
    <t>998011002</t>
  </si>
  <si>
    <t>Přesun hmot pro budovy občanské výstavby, bydlení, výrobu a služby s nosnou svislou konstrukcí zděnou z cihel, tvárnic nebo kamene vodorovná dopravní vzdálenost do 100 m pro budovy výšky přes 6 do 12 m</t>
  </si>
  <si>
    <t>441092069</t>
  </si>
  <si>
    <t>PSV</t>
  </si>
  <si>
    <t>Práce a dodávky PSV</t>
  </si>
  <si>
    <t>711</t>
  </si>
  <si>
    <t>Izolace proti vodě, vlhkosti a plynům</t>
  </si>
  <si>
    <t>222</t>
  </si>
  <si>
    <t>711111001</t>
  </si>
  <si>
    <t>Provedení izolace proti zemní vlhkosti vodorovné za studena nátěrem penetračním</t>
  </si>
  <si>
    <t>-689155133</t>
  </si>
  <si>
    <t>223</t>
  </si>
  <si>
    <t>711112001</t>
  </si>
  <si>
    <t>Provedení izolace proti zemní vlhkosti natěradly a tmely za studena na ploše svislé S nátěrem penetračním</t>
  </si>
  <si>
    <t>1001864590</t>
  </si>
  <si>
    <t>224</t>
  </si>
  <si>
    <t>111631500</t>
  </si>
  <si>
    <t>lak asfaltový ALP/9 bal 9 kg</t>
  </si>
  <si>
    <t>-1336307853</t>
  </si>
  <si>
    <t>Poznámka k položce:
Spotřeba 0,3-0,4kg/m2 dle povrchu, ředidlo technický benzín</t>
  </si>
  <si>
    <t>(291,645+416,359)*0,35/1000</t>
  </si>
  <si>
    <t>0,248*1,1 'Přepočtené koeficientem množství</t>
  </si>
  <si>
    <t>225</t>
  </si>
  <si>
    <t>711132101</t>
  </si>
  <si>
    <t>Provedení izolace proti zemní vlhkosti pásy na sucho AIP nebo tkaniny na ploše svislé S</t>
  </si>
  <si>
    <t>-404727201</t>
  </si>
  <si>
    <t>ochrana nopové fólie</t>
  </si>
  <si>
    <t>223,17</t>
  </si>
  <si>
    <t>226</t>
  </si>
  <si>
    <t>693110730</t>
  </si>
  <si>
    <t>geotextilie z polypropylenových vláken netkaná, šíře 500 cm, 300 g/m2</t>
  </si>
  <si>
    <t>-1033338874</t>
  </si>
  <si>
    <t>Poznámka k položce:
geotextílie S 300, Plošná hmotnost: 300 g/m2, Pevnost v tahu (podélně/příčně): 15,5/8 kN/m, Statické protržení (CBR): 2100 N, Funkce: F, F+S  Šířka max.: 5 m, Délka nábalu: 110 m</t>
  </si>
  <si>
    <t>223,17*1,15 'Přepočtené koeficientem množství</t>
  </si>
  <si>
    <t>227</t>
  </si>
  <si>
    <t>711141559</t>
  </si>
  <si>
    <t>Provedení izolace proti zemní vlhkosti pásy přitavením vodorovné NAIP</t>
  </si>
  <si>
    <t>-402568717</t>
  </si>
  <si>
    <t>408,7</t>
  </si>
  <si>
    <t>2,77*2,765</t>
  </si>
  <si>
    <t>228</t>
  </si>
  <si>
    <t>711142559</t>
  </si>
  <si>
    <t>Provedení izolace proti zemní vlhkosti pásy přitavením NAIP na ploše svislé S</t>
  </si>
  <si>
    <t>-1136868970</t>
  </si>
  <si>
    <t>206,055+85,59</t>
  </si>
  <si>
    <t>229</t>
  </si>
  <si>
    <t>628321340</t>
  </si>
  <si>
    <t>pás SBS z modifikovaného asfaltu tl.4mm pro vysoké radonové riziko - podrobný popis viz technická zpráva</t>
  </si>
  <si>
    <t>-275889240</t>
  </si>
  <si>
    <t>291,645+416,359</t>
  </si>
  <si>
    <t>708,004*1,15 'Přepočtené koeficientem množství</t>
  </si>
  <si>
    <t>230</t>
  </si>
  <si>
    <t>711491273</t>
  </si>
  <si>
    <t>Provedení izolace proti tlakové vodě svislé z nopové folie</t>
  </si>
  <si>
    <t>-1967346951</t>
  </si>
  <si>
    <t>2,28*80,0</t>
  </si>
  <si>
    <t>2,7*15,1</t>
  </si>
  <si>
    <t>231</t>
  </si>
  <si>
    <t>283230310</t>
  </si>
  <si>
    <t>fólie nopová, vč.lišt a doplňků</t>
  </si>
  <si>
    <t>379288145</t>
  </si>
  <si>
    <t>223,17*1,2 'Přepočtené koeficientem množství</t>
  </si>
  <si>
    <t>232</t>
  </si>
  <si>
    <t>998711102</t>
  </si>
  <si>
    <t>Přesun hmot pro izolace proti vodě, vlhkosti a plynům stanovený z hmotnosti přesunovaného materiálu vodorovná dopravní vzdálenost do 50 m v objektech výšky přes 6 do 12 m</t>
  </si>
  <si>
    <t>619851991</t>
  </si>
  <si>
    <t>712</t>
  </si>
  <si>
    <t>Povlakové krytiny</t>
  </si>
  <si>
    <t>233</t>
  </si>
  <si>
    <t>712363512</t>
  </si>
  <si>
    <t xml:space="preserve">Provedení povlakové krytiny střech plochých do 10 st. s mechanicky kotvenou izolací včetně položení fólie a horkovzdušného svaření tl. tepelné izolace přes 140 mm do 200 mm budovy výšky do 18 m, kotvené do trapézového plechu nebo do dřeva </t>
  </si>
  <si>
    <t>-1051106872</t>
  </si>
  <si>
    <t>312,5</t>
  </si>
  <si>
    <t>6,205*4,615+3,455*2,65</t>
  </si>
  <si>
    <t>234</t>
  </si>
  <si>
    <t>283220120</t>
  </si>
  <si>
    <t>PVC-P fólie s obsahem výztužné PES (polyesterové) vložky tl. 1,5 mm k mechanickému kotvení</t>
  </si>
  <si>
    <t>637088308</t>
  </si>
  <si>
    <t>350,292*1,2 'Přepočtené koeficientem množství</t>
  </si>
  <si>
    <t>235</t>
  </si>
  <si>
    <t>712391171</t>
  </si>
  <si>
    <t>Provedení povlakové krytiny střech plochých do 10 st. -ostatní práce provedení vrstvy textilní podkladní</t>
  </si>
  <si>
    <t>1686368972</t>
  </si>
  <si>
    <t>236</t>
  </si>
  <si>
    <t>693110620</t>
  </si>
  <si>
    <t>geotextilie z polyesterových vláken netkaná, 300 g/m2, šíře 200 cm, sklovláknitá netkaná textílie, separační vrstva</t>
  </si>
  <si>
    <t>220213765</t>
  </si>
  <si>
    <t>Poznámka k položce:
 Plošná hmotnost: 300 g/m2, Pevnost v tahu (podélně/příčně): 3,0/2,5 kN/m, Statické protržení (CBR): 400 N, Funkce: F, F+S  Šířka: 2 m, Délka nábalu: 50 m</t>
  </si>
  <si>
    <t>350,292*1,15 'Přepočtené koeficientem množství</t>
  </si>
  <si>
    <t>237</t>
  </si>
  <si>
    <t>998712102</t>
  </si>
  <si>
    <t>Přesun hmot pro povlakové krytiny stanovený z hmotnosti přesunovaného materiálu vodorovná dopravní vzdálenost do 50 m v objektech výšky přes 6 do 12 m</t>
  </si>
  <si>
    <t>-1438489230</t>
  </si>
  <si>
    <t>713</t>
  </si>
  <si>
    <t>Izolace tepelné</t>
  </si>
  <si>
    <t>238</t>
  </si>
  <si>
    <t>713111111</t>
  </si>
  <si>
    <t>Montáž tepelné izolace stropů rohožemi, pásy, dílci, deskami, bloky (izolační materiál ve specifikaci) vrchem bez překrytí lepenkou kladenými volně</t>
  </si>
  <si>
    <t>616184307</t>
  </si>
  <si>
    <t>1np - P4</t>
  </si>
  <si>
    <t>331,04-25,83</t>
  </si>
  <si>
    <t>2np - P4</t>
  </si>
  <si>
    <t>323,04-25,32</t>
  </si>
  <si>
    <t>239</t>
  </si>
  <si>
    <t>283759130</t>
  </si>
  <si>
    <t>desky z lehčených plastů desky z pěnového polystyrénu - samozhášivého EN 13 163 - EPS 002/03 rozměry desek - 1000 x 1000 mm nebo 1000 x 500 mm typ EPS 100 S stabil, objemová hmotnost 20 - 25 kg/m3 tepelně izolační desky pro izolace ploché střechy nebo podlahy s běžným zatížením formát 1000 x 500 mm formát 1000 x 500 (1000) mm</t>
  </si>
  <si>
    <t>-300810953</t>
  </si>
  <si>
    <t>Poznámka k položce:
lambda=0,037 [W / m K]</t>
  </si>
  <si>
    <t>602,93*0,035</t>
  </si>
  <si>
    <t>21,103*1,02 'Přepočtené koeficientem množství</t>
  </si>
  <si>
    <t>240</t>
  </si>
  <si>
    <t>713121121</t>
  </si>
  <si>
    <t>Montáž izolace tepelné podlah volně kladenými rohožemi, pásy, dílci, deskami 2 vrstvy</t>
  </si>
  <si>
    <t>829259622</t>
  </si>
  <si>
    <t>P1 - podlahový polystyren tl. 60+60 mm</t>
  </si>
  <si>
    <t>299,96</t>
  </si>
  <si>
    <t>241</t>
  </si>
  <si>
    <t>283758690</t>
  </si>
  <si>
    <t>deska z pěnového polystyrenu se zvýšenou pevností v tlaku 1000 x 500 x 60 mm</t>
  </si>
  <si>
    <t>-2140166861</t>
  </si>
  <si>
    <t>299,96*2,02 'Přepočtené koeficientem množství</t>
  </si>
  <si>
    <t>242</t>
  </si>
  <si>
    <t>283758710</t>
  </si>
  <si>
    <t>deska z pěnového polystyrenu se zvýšenou pevností v tlaku 1000 x 500 x 70 mm</t>
  </si>
  <si>
    <t>1322091183</t>
  </si>
  <si>
    <t>P2</t>
  </si>
  <si>
    <t>1,9*3,27</t>
  </si>
  <si>
    <t>6,213*1,02 'Přepočtené koeficientem množství</t>
  </si>
  <si>
    <t>243</t>
  </si>
  <si>
    <t>713121211</t>
  </si>
  <si>
    <t>Montáž izolace tepelné podlah volně kladenými okrajovými pásky</t>
  </si>
  <si>
    <t>282238821</t>
  </si>
  <si>
    <t>244</t>
  </si>
  <si>
    <t>631402730</t>
  </si>
  <si>
    <t>pásek okrajový  š 80 mm tl.12 mm</t>
  </si>
  <si>
    <t>-2129086113</t>
  </si>
  <si>
    <t>733,13*1,2 'Přepočtené koeficientem množství</t>
  </si>
  <si>
    <t>245</t>
  </si>
  <si>
    <t>-1464362016</t>
  </si>
  <si>
    <t>pod terénem a mezi objekty</t>
  </si>
  <si>
    <t>2,0*80,0+3,05*15,1</t>
  </si>
  <si>
    <t>246</t>
  </si>
  <si>
    <t>-1239561128</t>
  </si>
  <si>
    <t>206,055*1,02 'Přepočtené koeficientem množství</t>
  </si>
  <si>
    <t>247</t>
  </si>
  <si>
    <t>713141182</t>
  </si>
  <si>
    <t xml:space="preserve">Montáž tepelné izolace střech plochých rohožemi, pásy, deskami, dílci, bloky (izolační materiál ve specifikaci) přišroubovanými šrouby tl. izolace přes 170 mm budovy výšky do 20 m </t>
  </si>
  <si>
    <t>-1670657003</t>
  </si>
  <si>
    <t>350,292</t>
  </si>
  <si>
    <t>248</t>
  </si>
  <si>
    <t>-1209617296</t>
  </si>
  <si>
    <t>350,292*0,2</t>
  </si>
  <si>
    <t>70,058*1,05 'Přepočtené koeficientem množství</t>
  </si>
  <si>
    <t>249</t>
  </si>
  <si>
    <t>713141331</t>
  </si>
  <si>
    <t>Montáž tepelné izolace střech plochých spádovými klíny v ploše přilepenými za studena zplna</t>
  </si>
  <si>
    <t>-2032020578</t>
  </si>
  <si>
    <t>250</t>
  </si>
  <si>
    <t>283761410</t>
  </si>
  <si>
    <t>klín izolační z pěnového polystyrenu EPS 100 spádový, 1000x1000 mm</t>
  </si>
  <si>
    <t>-1661109116</t>
  </si>
  <si>
    <t>(0,03+0,335)/2*312,5</t>
  </si>
  <si>
    <t>(0,03+0,17)/2*6,205*4,615</t>
  </si>
  <si>
    <t>(0,03+0,115)/2*3,455*2,65</t>
  </si>
  <si>
    <t>251</t>
  </si>
  <si>
    <t>213141113</t>
  </si>
  <si>
    <t>Zřízení vrstvy z geotextilie filtrační, separační, odvodňovací, ochranné, výztužné nebo protierozní v rovině nebo ve sklonu do 1:5, šířky přes 6 do 8,5 m</t>
  </si>
  <si>
    <t>-411065305</t>
  </si>
  <si>
    <t>(979,3-(1,5*1,89*6+1,95*0,81*3))*2</t>
  </si>
  <si>
    <t>252</t>
  </si>
  <si>
    <t>1652452855</t>
  </si>
  <si>
    <t>1915,103*1,15 'Přepočtené koeficientem množství</t>
  </si>
  <si>
    <t>253</t>
  </si>
  <si>
    <t>713191133</t>
  </si>
  <si>
    <t>Montáž tepelné izolace stavebních konstrukcí - doplňky a konstrukční součásti podlah, stropů vrchem nebo střech překrytím fólií položenou volně s přelepením spojů</t>
  </si>
  <si>
    <t>1468859514</t>
  </si>
  <si>
    <t>254</t>
  </si>
  <si>
    <t>283292760</t>
  </si>
  <si>
    <t>ochranná fólie</t>
  </si>
  <si>
    <t>1805021128</t>
  </si>
  <si>
    <t>1915,103*1,2 'Přepočtené koeficientem množství</t>
  </si>
  <si>
    <t>255</t>
  </si>
  <si>
    <t>998713102</t>
  </si>
  <si>
    <t>Přesun hmot pro izolace tepelné stanovený z hmotnosti přesunovaného materiálu vodorovná dopravní vzdálenost do 50 m v objektech výšky přes 6 m do 12 m</t>
  </si>
  <si>
    <t>396344141</t>
  </si>
  <si>
    <t>721</t>
  </si>
  <si>
    <t>Zdravotechnika - kanalizace</t>
  </si>
  <si>
    <t>256</t>
  </si>
  <si>
    <t>721173607</t>
  </si>
  <si>
    <t>Potrubí kanalizační z PE DN 125 vč. tvarovek</t>
  </si>
  <si>
    <t>-810845445</t>
  </si>
  <si>
    <t>257</t>
  </si>
  <si>
    <t>721173608</t>
  </si>
  <si>
    <t>Potrubí z plastových trub polyetylenové svařované svodné (ležaté) DN 150</t>
  </si>
  <si>
    <t>1123350779</t>
  </si>
  <si>
    <t>258</t>
  </si>
  <si>
    <t>721173609</t>
  </si>
  <si>
    <t>Potrubí z plastových trub polyetylenové svařované svodné (ležaté) DN 200</t>
  </si>
  <si>
    <t>213942827</t>
  </si>
  <si>
    <t>259</t>
  </si>
  <si>
    <t>721174004</t>
  </si>
  <si>
    <t>Potrubí kanalizační z PP  DN 75 vč. tvarovek</t>
  </si>
  <si>
    <t>-2126295677</t>
  </si>
  <si>
    <t>260</t>
  </si>
  <si>
    <t>721174005</t>
  </si>
  <si>
    <t>Potrubí kanalizační z PP  DN 110 vč. tvarovek</t>
  </si>
  <si>
    <t>595530096</t>
  </si>
  <si>
    <t>261</t>
  </si>
  <si>
    <t>721174043</t>
  </si>
  <si>
    <t>Potrubí z plastových trub HT Systém (polypropylenové PPs) připojovací DN 50</t>
  </si>
  <si>
    <t>1175354742</t>
  </si>
  <si>
    <t>262</t>
  </si>
  <si>
    <t>721174056</t>
  </si>
  <si>
    <t>Potrubí kanalizační z PP dešťové DN 125 vč. tvarovek</t>
  </si>
  <si>
    <t>1642357611</t>
  </si>
  <si>
    <t>263</t>
  </si>
  <si>
    <t>721174057</t>
  </si>
  <si>
    <t>Potrubí kanalizační z PP dešťové DN 150 vč. tvarovek</t>
  </si>
  <si>
    <t>-1908949055</t>
  </si>
  <si>
    <t>264</t>
  </si>
  <si>
    <t>721233113</t>
  </si>
  <si>
    <t>Střešní vtoky (vpusti) polypropylenové (PP) pro ploché střechy s odtokem svislým DN 125 [HL 62]</t>
  </si>
  <si>
    <t>1181775522</t>
  </si>
  <si>
    <t>265</t>
  </si>
  <si>
    <t>721273152</t>
  </si>
  <si>
    <t>Hlavice kanalizační odvětrávací, polypropylen PP DN 75 vč. PVC manžety</t>
  </si>
  <si>
    <t>-1097272979</t>
  </si>
  <si>
    <t>266</t>
  </si>
  <si>
    <t>721273153</t>
  </si>
  <si>
    <t>Hlavice kanalizační odvětrávací polypropylen PP DN 110 vč. PVC manžety</t>
  </si>
  <si>
    <t>-642504905</t>
  </si>
  <si>
    <t>267</t>
  </si>
  <si>
    <t>877315211</t>
  </si>
  <si>
    <t>Montáž tvarovek na kanalizačním potrubí z trub z plastu z tvrdého PVC [systém KG] nebo z polypropylenu [systém KG 2000] v otevřeném výkopu jednoosých DN 150</t>
  </si>
  <si>
    <t>-1812262176</t>
  </si>
  <si>
    <t>268</t>
  </si>
  <si>
    <t>286156050</t>
  </si>
  <si>
    <t>čistící tvarovka HTRE, DN 150</t>
  </si>
  <si>
    <t>836654027</t>
  </si>
  <si>
    <t>269</t>
  </si>
  <si>
    <t>721226521</t>
  </si>
  <si>
    <t>Zápachová uzávěrka plastová pro odvod kondenzátu</t>
  </si>
  <si>
    <t>1804857033</t>
  </si>
  <si>
    <t>270</t>
  </si>
  <si>
    <t>721290123</t>
  </si>
  <si>
    <t>Zkouška těsnosti kanalizace v objektech kouřem do DN 300</t>
  </si>
  <si>
    <t>1128384012</t>
  </si>
  <si>
    <t>15,6+18,3+24,6+58,4+13,6+52,1</t>
  </si>
  <si>
    <t>271</t>
  </si>
  <si>
    <t>R721-001</t>
  </si>
  <si>
    <t>Stropní úchytny pro potrubí DN125</t>
  </si>
  <si>
    <t>-1017588653</t>
  </si>
  <si>
    <t>272</t>
  </si>
  <si>
    <t>R721-002</t>
  </si>
  <si>
    <t>Stropní úchytny pro potrubí DN150</t>
  </si>
  <si>
    <t>-1821882673</t>
  </si>
  <si>
    <t>273</t>
  </si>
  <si>
    <t>R721-003</t>
  </si>
  <si>
    <t>Stropní úchytny pro potrubí DN110</t>
  </si>
  <si>
    <t>63671288</t>
  </si>
  <si>
    <t>274</t>
  </si>
  <si>
    <t>R721-004</t>
  </si>
  <si>
    <t>Typová betonová kanalizační šachta pr.1200mm výšky 1,5m, vč.těžkého litinového poklopu a zemních prací</t>
  </si>
  <si>
    <t>-1396704954</t>
  </si>
  <si>
    <t>275</t>
  </si>
  <si>
    <t>R721-005</t>
  </si>
  <si>
    <t>Vsakovací jímka dešť.kanal. z akumulačních systémovch plastových boxů 2,4x6,6x1,8m,obalená geotextílií,vč.zem.pr.</t>
  </si>
  <si>
    <t>-1958930838</t>
  </si>
  <si>
    <t>276</t>
  </si>
  <si>
    <t>998721102</t>
  </si>
  <si>
    <t>Přesun hmot pro vnitřní kanalizace stanovený z hmotnosti přesunovaného materiálu vodorovná dopravní vzdálenost do 50 m v objektech výšky přes 6 do 12 m</t>
  </si>
  <si>
    <t>755429099</t>
  </si>
  <si>
    <t>722</t>
  </si>
  <si>
    <t>Zdravotechnika - vnitřní vodovod</t>
  </si>
  <si>
    <t>277</t>
  </si>
  <si>
    <t>722174002</t>
  </si>
  <si>
    <t>Potrubí z plastových trubek z polypropylenu (PPR) svařovaných polyfuzně PN 16 (SDR 7,4) D 20 x 2,8</t>
  </si>
  <si>
    <t>489466906</t>
  </si>
  <si>
    <t>278</t>
  </si>
  <si>
    <t>722174003</t>
  </si>
  <si>
    <t>Potrubí z plastových trubek z polypropylenu (PPR) svařovaných polyfuzně PN 16 (SDR 7,4) D 25 x 3,5</t>
  </si>
  <si>
    <t>-833782061</t>
  </si>
  <si>
    <t>279</t>
  </si>
  <si>
    <t>722181222</t>
  </si>
  <si>
    <t>Ochrana potrubí tepelně izolačními trubicemi z pěnového polyetylenu PE přilepenými v příčných a podélných spojích, tloušťky izolace přes 6 do 10 mm, vnitřního průměru DN přes 22 do 42 mm</t>
  </si>
  <si>
    <t>-2025121511</t>
  </si>
  <si>
    <t>280</t>
  </si>
  <si>
    <t>722290226</t>
  </si>
  <si>
    <t>Zkoušky, proplach a desinfekce vodovodního potrubí zkoušky těsnosti vodovodního potrubí závitového do DN 50</t>
  </si>
  <si>
    <t>-1778664017</t>
  </si>
  <si>
    <t>481,9+48,2</t>
  </si>
  <si>
    <t>281</t>
  </si>
  <si>
    <t>722290234</t>
  </si>
  <si>
    <t>Zkoušky, proplach a desinfekce vodovodního potrubí proplach a desinfekce vodovodního potrubí do DN 80</t>
  </si>
  <si>
    <t>1044583119</t>
  </si>
  <si>
    <t>282</t>
  </si>
  <si>
    <t>R722-001</t>
  </si>
  <si>
    <t>Stropní úchytny pro potrubí D25</t>
  </si>
  <si>
    <t>1839645231</t>
  </si>
  <si>
    <t>283</t>
  </si>
  <si>
    <t>998722102</t>
  </si>
  <si>
    <t>Přesun hmot pro vnitřní vodovod stanovený z hmotnosti přesunovaného materiálu vodorovná dopravní vzdálenost do 50 m v objektech výšky přes 6 do 12 m</t>
  </si>
  <si>
    <t>-2083261069</t>
  </si>
  <si>
    <t>725</t>
  </si>
  <si>
    <t>Zdravotechnika - zařizovací předměty</t>
  </si>
  <si>
    <t>284</t>
  </si>
  <si>
    <t>725111131</t>
  </si>
  <si>
    <t>Zařízení záchodů splachovače nádržkové plastové vysokopoložené</t>
  </si>
  <si>
    <t>soubor</t>
  </si>
  <si>
    <t>291583105</t>
  </si>
  <si>
    <t>285</t>
  </si>
  <si>
    <t>725112021</t>
  </si>
  <si>
    <t>Zařízení záchodů klozety keramické závěsné na nosné stěny s hlubokým splachováním odpad vodorovný</t>
  </si>
  <si>
    <t>-1988314935</t>
  </si>
  <si>
    <t>286</t>
  </si>
  <si>
    <t>725121502</t>
  </si>
  <si>
    <t>Pisoárové záchodky keramické bez splachovací nádrže urinál bez odsávání s otvorem pro ventil</t>
  </si>
  <si>
    <t>666048708</t>
  </si>
  <si>
    <t>287</t>
  </si>
  <si>
    <t>725211623</t>
  </si>
  <si>
    <t>Umyvadla keramická bez výtokových armatur se zápachovou uzávěrkou připevněná na stěnu šrouby bílá se sloupem 600 mm</t>
  </si>
  <si>
    <t>2103937707</t>
  </si>
  <si>
    <t>288</t>
  </si>
  <si>
    <t>725331111</t>
  </si>
  <si>
    <t>Výlevky bez výtokových armatur a splachovací nádrže keramické se sklopnou plastovou mřížkou 425 mm</t>
  </si>
  <si>
    <t>823849513</t>
  </si>
  <si>
    <t>289</t>
  </si>
  <si>
    <t>725811302R</t>
  </si>
  <si>
    <t>Ventil pisoárový tlačný samouzavírací s omezenou dobou výtoku 4 l/min G 1/2</t>
  </si>
  <si>
    <t>-54523325</t>
  </si>
  <si>
    <t>290</t>
  </si>
  <si>
    <t>725813111</t>
  </si>
  <si>
    <t>Ventily rohové bez připojovací trubičky nebo flexi hadičky G 1/2</t>
  </si>
  <si>
    <t>28552914</t>
  </si>
  <si>
    <t>pro výlevku</t>
  </si>
  <si>
    <t>pro wc nádržku</t>
  </si>
  <si>
    <t>pro umyvadla</t>
  </si>
  <si>
    <t>pro zásobník TUV</t>
  </si>
  <si>
    <t>291</t>
  </si>
  <si>
    <t>551908900R</t>
  </si>
  <si>
    <t>díly (sestavy) k armaturám bytovým a ostatním drobným armaturám instalačním hadice flexibilní hadice flexibilní 3,8" délka 350 mm</t>
  </si>
  <si>
    <t>336851944</t>
  </si>
  <si>
    <t>292</t>
  </si>
  <si>
    <t>725821316R</t>
  </si>
  <si>
    <t>Baterie pro výlevku nástěnné pákové s otáčivým plochým ústím a délkou ramínka 300 mm</t>
  </si>
  <si>
    <t>2075983080</t>
  </si>
  <si>
    <t>293</t>
  </si>
  <si>
    <t>725532112</t>
  </si>
  <si>
    <t>Elektrické ohřívače zásobníkové beztlakové přepadové akumulační s pojistným ventilem závěsné svislé 50 l (2,0 kW) objem nádrže (příkon)</t>
  </si>
  <si>
    <t>746128280</t>
  </si>
  <si>
    <t>294</t>
  </si>
  <si>
    <t>722231221</t>
  </si>
  <si>
    <t>Armatury se dvěma závity ventily pojistné k bojleru mosazné  PN 6 do 100 st.C G 1/2</t>
  </si>
  <si>
    <t>-1617094000</t>
  </si>
  <si>
    <t>295</t>
  </si>
  <si>
    <t>734222814</t>
  </si>
  <si>
    <t>Ventil závitový termostatický do 110°C s nastavením TUV na 45st.</t>
  </si>
  <si>
    <t>-101395729</t>
  </si>
  <si>
    <t>296</t>
  </si>
  <si>
    <t>722221135</t>
  </si>
  <si>
    <t>Ventil výpustný pro zásobník TUV</t>
  </si>
  <si>
    <t>690105130</t>
  </si>
  <si>
    <t>297</t>
  </si>
  <si>
    <t>725822612</t>
  </si>
  <si>
    <t>Baterie umyvadlové stojánkové pákové s výpustí</t>
  </si>
  <si>
    <t>-1504929991</t>
  </si>
  <si>
    <t>298</t>
  </si>
  <si>
    <t>725851325R</t>
  </si>
  <si>
    <t>Ventil odpadní umyvadlový bez přepadu G 5/4</t>
  </si>
  <si>
    <t>-1952091167</t>
  </si>
  <si>
    <t>299</t>
  </si>
  <si>
    <t>725861102R</t>
  </si>
  <si>
    <t>Zápachová uzávěrka pro umyvadla DN 40</t>
  </si>
  <si>
    <t>-1919540549</t>
  </si>
  <si>
    <t>300</t>
  </si>
  <si>
    <t>725865411R</t>
  </si>
  <si>
    <t>Zápachová uzávěrka pisoárová DN 32/40</t>
  </si>
  <si>
    <t>1062978447</t>
  </si>
  <si>
    <t>301</t>
  </si>
  <si>
    <t>998725102</t>
  </si>
  <si>
    <t>Přesun hmot pro zařizovací předměty stanovený z hmotnosti přesunovaného materiálu vodorovná dopravní vzdálenost do 50 m v objektech výšky přes 6 do 12 m</t>
  </si>
  <si>
    <t>401877924</t>
  </si>
  <si>
    <t>726</t>
  </si>
  <si>
    <t>Zdravotechnika - předstěnové instalace</t>
  </si>
  <si>
    <t>302</t>
  </si>
  <si>
    <t>726111031</t>
  </si>
  <si>
    <t>Předstěnové instalační systémy pro zazdění do masivních zděných konstrukcí pro závěsné klozety ovládání zepředu, stavební výška 1080 mm</t>
  </si>
  <si>
    <t>-884624724</t>
  </si>
  <si>
    <t>303</t>
  </si>
  <si>
    <t>726191002</t>
  </si>
  <si>
    <t>Souprava pro předstěnovou montáž</t>
  </si>
  <si>
    <t>351265871</t>
  </si>
  <si>
    <t>304</t>
  </si>
  <si>
    <t>998726112</t>
  </si>
  <si>
    <t>Přesun hmot pro instalační prefabrikáty stanovený z hmotnosti přesunovaného materiálu vodorovná dopravní vzdálenost do 50 m v objektech výšky přes 6 m do 12 m</t>
  </si>
  <si>
    <t>-259851761</t>
  </si>
  <si>
    <t>727</t>
  </si>
  <si>
    <t>Zdravotechnika - požární ochrana</t>
  </si>
  <si>
    <t>305</t>
  </si>
  <si>
    <t>722250133</t>
  </si>
  <si>
    <t>Požární příslušenství a armatury hydrantový systém s tvarově stálou hadicí celoplechový D 25 x 30 m_x000D_
Podle ČSN 730873 je pro objekt požadován hadicový systém pro první zásah – bude instalován v každém podlaží v chodbě s tvarově stálou hadicí o sv. vnitřním průměru alespoň 19 mm a délce 30 m._x000D_
Dostřik proudu je počítán 10 m, podle ČSN 730873, čl. 6.8 bude zajištěn přetlak alespoň 0,2 MPa a průtok vody 0,3 l/s</t>
  </si>
  <si>
    <t>CS ÚRS 2016 01</t>
  </si>
  <si>
    <t>614685088</t>
  </si>
  <si>
    <t>306</t>
  </si>
  <si>
    <t>722130236</t>
  </si>
  <si>
    <t>Potrubí z ocelových trubek pozinkovaných závitových svařovaných běžných DN 50</t>
  </si>
  <si>
    <t>46504712</t>
  </si>
  <si>
    <t>307</t>
  </si>
  <si>
    <t>R727-001</t>
  </si>
  <si>
    <t xml:space="preserve">Stropní úchyty pro ocel.potrubí 2" </t>
  </si>
  <si>
    <t>-355299270</t>
  </si>
  <si>
    <t>730</t>
  </si>
  <si>
    <t>Ústřední vytápění - viz. samostatný soupis prací</t>
  </si>
  <si>
    <t>308</t>
  </si>
  <si>
    <t>730-001</t>
  </si>
  <si>
    <t>Ústřední vytápění pavilon "D" - viz.samostatný soupis prací</t>
  </si>
  <si>
    <t>144737084</t>
  </si>
  <si>
    <t>309</t>
  </si>
  <si>
    <t>730-002</t>
  </si>
  <si>
    <t>Ústřední vytápění pavilon "7" - viz.samostatný soupis prací</t>
  </si>
  <si>
    <t>452207146</t>
  </si>
  <si>
    <t>310</t>
  </si>
  <si>
    <t>730-003</t>
  </si>
  <si>
    <t>Přípojka TV - topná voda - viz.samostatný soupis prací</t>
  </si>
  <si>
    <t>-794718207</t>
  </si>
  <si>
    <t>761</t>
  </si>
  <si>
    <t>Konstrukce prosvětlovací</t>
  </si>
  <si>
    <t>311</t>
  </si>
  <si>
    <t>761611112</t>
  </si>
  <si>
    <t>Okna ze skleněných tvárnic zděné rozměr 190 x 190 x 80 mm bezbarvé lesklé dezén rovný</t>
  </si>
  <si>
    <t>-569363732</t>
  </si>
  <si>
    <t>PSV ozn. 15</t>
  </si>
  <si>
    <t>4*1,8*1,0</t>
  </si>
  <si>
    <t>PSV ozn.16</t>
  </si>
  <si>
    <t>2*2,2*1,0</t>
  </si>
  <si>
    <t>PSV ozn. 17</t>
  </si>
  <si>
    <t>2*1,0*1,0</t>
  </si>
  <si>
    <t>312</t>
  </si>
  <si>
    <t>998761102</t>
  </si>
  <si>
    <t>Přesun hmot pro konstrukce sklobetonové stanovený z hmotnosti přesunovaného materiálu vodorovná dopravní vzdálenost do 50 m v objektech výšky přes 6 do 12 m</t>
  </si>
  <si>
    <t>-1438190912</t>
  </si>
  <si>
    <t>762</t>
  </si>
  <si>
    <t>Konstrukce tesařské</t>
  </si>
  <si>
    <t>313</t>
  </si>
  <si>
    <t>1001396587</t>
  </si>
  <si>
    <t>314</t>
  </si>
  <si>
    <t>762332133</t>
  </si>
  <si>
    <t xml:space="preserve">Montáž vázaných konstrukcí krovů střech pultových, sedlových, valbových, stanových čtvercového nebo obdélníkového půdorysu, z řeziva hraněného </t>
  </si>
  <si>
    <t>370801534</t>
  </si>
  <si>
    <t>pro kotvení OSB desky</t>
  </si>
  <si>
    <t>6,5+90,0+16,0*2</t>
  </si>
  <si>
    <t>hranol ve spádu</t>
  </si>
  <si>
    <t>22,0</t>
  </si>
  <si>
    <t>315</t>
  </si>
  <si>
    <t>605121210</t>
  </si>
  <si>
    <t>řezivo jehličnaté hranol jakost I-II</t>
  </si>
  <si>
    <t>-1354952699</t>
  </si>
  <si>
    <t>(6,5+90,0+16,0*2)*0,08*0,2</t>
  </si>
  <si>
    <t>22,0*0,3*0,1</t>
  </si>
  <si>
    <t>2,716*1,08 'Přepočtené koeficientem množství</t>
  </si>
  <si>
    <t>316</t>
  </si>
  <si>
    <t>762341031</t>
  </si>
  <si>
    <t>Bednění a laťování bednění střech rovných sklonu do 60 st. s vyřezáním otvorů z dřevoštěpkových desek [OSB] šroubovaných na rošt/hranol 8 mm na sraz, tloušťky desky</t>
  </si>
  <si>
    <t>571399031</t>
  </si>
  <si>
    <t>ukončení střešního pláště u okapů</t>
  </si>
  <si>
    <t>0,4*6,5</t>
  </si>
  <si>
    <t>317</t>
  </si>
  <si>
    <t>762341036</t>
  </si>
  <si>
    <t>Bednění a laťování bednění střech rovných sklonu do 60 st. s vyřezáním otvorů z dřevoštěpkových desek [OSB] šroubovaných na rošt 22 mm na sraz, tloušťky desky</t>
  </si>
  <si>
    <t>1958278872</t>
  </si>
  <si>
    <t>ukončení střešního pláště</t>
  </si>
  <si>
    <t>0,3*22,0</t>
  </si>
  <si>
    <t>pro atiku</t>
  </si>
  <si>
    <t>0,3*90,0</t>
  </si>
  <si>
    <t>pod oplechování vzduchové mezery mezi pavilonem "D" a sousedním objektem</t>
  </si>
  <si>
    <t>0,735*16,0*2</t>
  </si>
  <si>
    <t>318</t>
  </si>
  <si>
    <t>762341037</t>
  </si>
  <si>
    <t>Bednění a laťování bednění střech rovných sklonu do 60 st. s vyřezáním otvorů z dřevoštěpkových desek [OSB] šroubovaných na rošt 25 mm na sraz, tloušťky desky</t>
  </si>
  <si>
    <t>854077772</t>
  </si>
  <si>
    <t>319</t>
  </si>
  <si>
    <t>762395000</t>
  </si>
  <si>
    <t>Spojovací prostředky krovů, bednění a laťování, nadstřešních konstrukcí svory, prkna, hřebíky, pásová ocel, vruty</t>
  </si>
  <si>
    <t>1030094937</t>
  </si>
  <si>
    <t>2,716</t>
  </si>
  <si>
    <t>2,6*0,008+57,12*0,022+2,6*0,025</t>
  </si>
  <si>
    <t>320</t>
  </si>
  <si>
    <t>R762-001</t>
  </si>
  <si>
    <t xml:space="preserve">D+M kompresní pásky </t>
  </si>
  <si>
    <t>177951147</t>
  </si>
  <si>
    <t>6,5+22,0+90,0</t>
  </si>
  <si>
    <t>321</t>
  </si>
  <si>
    <t>R762-002</t>
  </si>
  <si>
    <t>D+M signalizační přepad</t>
  </si>
  <si>
    <t>1445331656</t>
  </si>
  <si>
    <t>322</t>
  </si>
  <si>
    <t>998762102</t>
  </si>
  <si>
    <t>Přesun hmot pro konstrukce tesařské stanovený z hmotnosti přesunovaného materiálu vodorovná dopravní vzdálenost do 50 m v objektech výšky přes 6 do 12 m</t>
  </si>
  <si>
    <t>742730930</t>
  </si>
  <si>
    <t>763</t>
  </si>
  <si>
    <t>Konstrukce suché výstavby</t>
  </si>
  <si>
    <t>323</t>
  </si>
  <si>
    <t>763122423</t>
  </si>
  <si>
    <t>Stěna šachtová ze sádrokartonových desek s nosnou konstrukcí z ocelových profilů CW, UW dvojitě opláštěná deskami protipožárními impregnovanými H2DF tl. 2 x 12,5 mm, bez TI, EI 30, stěna tl. 100 mm, profil 75</t>
  </si>
  <si>
    <t>-370591947</t>
  </si>
  <si>
    <t>2,6*(0,95*3*2+1,0*2+1,2*3)</t>
  </si>
  <si>
    <t>324</t>
  </si>
  <si>
    <t>763131431</t>
  </si>
  <si>
    <t>Podhled ze sádrokartonových desek dvouvrstvá zavěšená spodní konstrukce z ocelových profilů CD, UD jednoduše opláštěná deskou protipožární DF, tl. 12,5 mm, bez TI</t>
  </si>
  <si>
    <t>-902905741</t>
  </si>
  <si>
    <t>89,66+25,76+91,0+34,07</t>
  </si>
  <si>
    <t>schod./střecha</t>
  </si>
  <si>
    <t>325</t>
  </si>
  <si>
    <t>763131432</t>
  </si>
  <si>
    <t>Podhled ze sádrokartonových desek dvouvrstvá zavěšená spodní konstrukce z ocelových profilů CD, UD jednoduše opláštěná deskou protipožární DF, tl. 15 mm, bez TI</t>
  </si>
  <si>
    <t>1859046576</t>
  </si>
  <si>
    <t>326</t>
  </si>
  <si>
    <t>763131441</t>
  </si>
  <si>
    <t>Podhled ze sádrokartonových desek dvouvrstvá zavěšená spodní konstrukce z ocelových profilů CD, UD dvojitě opláštěná deskami protipožárními DF, tl. 2 x 12,5 mm, bez TI</t>
  </si>
  <si>
    <t>1715760739</t>
  </si>
  <si>
    <t>89,03+12,68+12,68+34,03+52,16+33,94</t>
  </si>
  <si>
    <t>327</t>
  </si>
  <si>
    <t>763131714</t>
  </si>
  <si>
    <t>Podhled ze sádrokartonových desek ostatní práce a konstrukce na podhledech ze sádrokartonových desek základní penetrační nátěr</t>
  </si>
  <si>
    <t>111107633</t>
  </si>
  <si>
    <t>328</t>
  </si>
  <si>
    <t>763131751</t>
  </si>
  <si>
    <t>Podhled ze sádrokartonových desek ostatní práce a konstrukce na podhledech ze sádrokartonových desek montáž parotěsné zábrany</t>
  </si>
  <si>
    <t>-232741422</t>
  </si>
  <si>
    <t>329</t>
  </si>
  <si>
    <t>283292100</t>
  </si>
  <si>
    <t>zábrana parotěsná  role 1,5 x 50 m</t>
  </si>
  <si>
    <t>125170790</t>
  </si>
  <si>
    <t>Poznámka k položce:
Parotěsná zábrana zpevněná mřížkou s hlavní funkcí jako větrotěsná zábrana..</t>
  </si>
  <si>
    <t>740,82*1,2 'Přepočtené koeficientem množství</t>
  </si>
  <si>
    <t>330</t>
  </si>
  <si>
    <t>763164555</t>
  </si>
  <si>
    <t>Obklad ze sádrokartonových desek konstrukcí kovových včetně ochranných úhelníků ve tvaru L rozvinuté šíře přes 0,8 m, opláštěný deskou protipožární DF, tl. 12,5 mm</t>
  </si>
  <si>
    <t>-1219257392</t>
  </si>
  <si>
    <t>obklad potrubí</t>
  </si>
  <si>
    <t>2,6*4*0,44*2</t>
  </si>
  <si>
    <t>2,6*(0,8+0,44)</t>
  </si>
  <si>
    <t>331</t>
  </si>
  <si>
    <t>763164635</t>
  </si>
  <si>
    <t>Obklad ze sádrokartonových desek konstrukcí kovových včetně ochranných úhelníků ve tvaru U rozvinuté šíře přes 0,6 do 1,2 m, opláštěný deskou protipožární DF, tl. 12,5 mm</t>
  </si>
  <si>
    <t>1235912419</t>
  </si>
  <si>
    <t xml:space="preserve">2np - obklad   </t>
  </si>
  <si>
    <t>8*7,0+2*2,0+7,35+12,0*2</t>
  </si>
  <si>
    <t>332</t>
  </si>
  <si>
    <t>763164636</t>
  </si>
  <si>
    <t>Obklad ze sádrokartonových desek konstrukcí kovových včetně ochranných úhelníků ve tvaru U rozvinuté šíře přes 0,6 do 1,2 m, opláštěný deskou protipožární DF, tl. 15 mm</t>
  </si>
  <si>
    <t>382633923</t>
  </si>
  <si>
    <t>333</t>
  </si>
  <si>
    <t>763164637</t>
  </si>
  <si>
    <t>Obklad ze sádrokartonových desek konstrukcí kovových včetně ochranných úhelníků ve tvaru U rozvinuté šíře přes 0,6 do 1,2 m, opláštěný deskou protipožární DF, tl. 2 x 12,5 mm</t>
  </si>
  <si>
    <t>668826204</t>
  </si>
  <si>
    <t>8*7,1+2*2,0+7,4+12,06*2</t>
  </si>
  <si>
    <t>334</t>
  </si>
  <si>
    <t>998763101</t>
  </si>
  <si>
    <t>Přesun hmot pro dřevostavby stanovený z hmotnosti přesunovaného materiálu vodorovná dopravní vzdálenost do 50 m v objektech výšky přes 6 do 12 m</t>
  </si>
  <si>
    <t>865119008</t>
  </si>
  <si>
    <t>764</t>
  </si>
  <si>
    <t>Konstrukce klempířské</t>
  </si>
  <si>
    <t>335</t>
  </si>
  <si>
    <t>764021421</t>
  </si>
  <si>
    <t>Oplechování atiky - přechod mezi střešním pláštěm a atikou z Al plechu rš 100 mm ozn.28</t>
  </si>
  <si>
    <t>1552798742</t>
  </si>
  <si>
    <t>22,0+102,0</t>
  </si>
  <si>
    <t>336</t>
  </si>
  <si>
    <t>764021424</t>
  </si>
  <si>
    <t>Oplechování atiky - zakončení rohu atiky z Al plechu rš 100 mm ozn.29</t>
  </si>
  <si>
    <t>-522737373</t>
  </si>
  <si>
    <t>337</t>
  </si>
  <si>
    <t>764222403</t>
  </si>
  <si>
    <t>Oplechování atiky závětrnou lištou z Al plechu rš 250 mm ozn.30</t>
  </si>
  <si>
    <t>392300119</t>
  </si>
  <si>
    <t>338</t>
  </si>
  <si>
    <t>764222433</t>
  </si>
  <si>
    <t>Ukončení střešního pláště u stěny atiky v místě napojení střešního pláště na zateplovací systém z Al plechu rš 250 mm ozn.31</t>
  </si>
  <si>
    <t>-1108631473</t>
  </si>
  <si>
    <t>339</t>
  </si>
  <si>
    <t>764224407</t>
  </si>
  <si>
    <t>Oplechování horních ploch zdí a nadezdívek (atik) z hliníkového plechu mechanicky kotvené rš 650 mm</t>
  </si>
  <si>
    <t>-63568462</t>
  </si>
  <si>
    <t>340</t>
  </si>
  <si>
    <t>764226403</t>
  </si>
  <si>
    <t>Oplechování parapetů z hliníkového plechu rovných mechanicky kotvené, bez rohů rš 250 mm</t>
  </si>
  <si>
    <t>1774130129</t>
  </si>
  <si>
    <t>341</t>
  </si>
  <si>
    <t>764228406</t>
  </si>
  <si>
    <t>Oplechování - okapnice z hliníkového plechu rovných, bez rohů mechanicky kotvené rš 500 mm</t>
  </si>
  <si>
    <t>1852295898</t>
  </si>
  <si>
    <t>342</t>
  </si>
  <si>
    <t>764228411</t>
  </si>
  <si>
    <t>Oplechování vzduchové mezery mezi pavilonem "D" a sous.obj. mechanicky kotvené z Al plechu rš přes 670 mm</t>
  </si>
  <si>
    <t>706087422</t>
  </si>
  <si>
    <t>ozn. 34 - r.š.900 mm</t>
  </si>
  <si>
    <t>16,0*0,9</t>
  </si>
  <si>
    <t>343</t>
  </si>
  <si>
    <t>764325403</t>
  </si>
  <si>
    <t>Lemování trub, konzol, držáků a ostatních kusových prvků z hliníkového plechu střech s krytinou prejzovou nebo vlnitou, průměr přes 100 do 150 mm_x000D_
ozn. v PSV 41 - prostupy potrubí střešním pláštěm - olemování, potrubí od kanalizace nebo vzduchotechniky, které bude odvětráno nad střešní plášť a bude procházet zkrz tento plášť bude řešeno typově dle systémových detailů výrobce střešního pláště u fóliové střechy typovým zakončením vč. lemovací manžety, u prostupu plechem - oplechovat kolem prostupu potrubí</t>
  </si>
  <si>
    <t>730239664</t>
  </si>
  <si>
    <t>344</t>
  </si>
  <si>
    <t>764521404</t>
  </si>
  <si>
    <t>Žlab podokapní z hliníkového plechu včetně háků a čel půlkruhový rš 330 mm</t>
  </si>
  <si>
    <t>-142063484</t>
  </si>
  <si>
    <t>345</t>
  </si>
  <si>
    <t>764521444</t>
  </si>
  <si>
    <t>Žlab podokapní z hliníkového plechu včetně háků a čel kotlík oválný (trychtýřový), rš žlabu/průměr svodu 330/100 mm</t>
  </si>
  <si>
    <t>205007858</t>
  </si>
  <si>
    <t>346</t>
  </si>
  <si>
    <t>764528422</t>
  </si>
  <si>
    <t>Svod z hliníkového plechu včetně objímek, kolen a odskoků kruhový, průměru 100 mm</t>
  </si>
  <si>
    <t>2124573843</t>
  </si>
  <si>
    <t>347</t>
  </si>
  <si>
    <t>998764102</t>
  </si>
  <si>
    <t>Přesun hmot pro konstrukce klempířské stanovený z hmotnosti přesunovaného materiálu vodorovná dopravní vzdálenost do 50 m v objektech výšky přes 6 do 12 m</t>
  </si>
  <si>
    <t>1055872540</t>
  </si>
  <si>
    <t>766</t>
  </si>
  <si>
    <t>Konstrukce truhlářské</t>
  </si>
  <si>
    <t>348</t>
  </si>
  <si>
    <t>766660001</t>
  </si>
  <si>
    <t>Montáž dveřních křídel dřevěných nebo plastových otevíravých do ocelové zárubně povrchově upravených jednokřídlových, šířky do 800 mm</t>
  </si>
  <si>
    <t>1722894274</t>
  </si>
  <si>
    <t>349</t>
  </si>
  <si>
    <t>611617170</t>
  </si>
  <si>
    <t>dv vni hladké laminát HPL se zvýšenou odolností plné 1kř 70x197 cm barva dub vč.prahové lišty</t>
  </si>
  <si>
    <t>883449779</t>
  </si>
  <si>
    <t>350</t>
  </si>
  <si>
    <t>766660002</t>
  </si>
  <si>
    <t>Montáž dveřních křídel dřevěných nebo plastových otevíravých do ocelové zárubně povrchově upravených jednokřídlových, šířky přes 800 mm</t>
  </si>
  <si>
    <t>516308479</t>
  </si>
  <si>
    <t>351</t>
  </si>
  <si>
    <t>611617250</t>
  </si>
  <si>
    <t>dveře vni hladké laminát HPL se zvýšenou odolností plné 1kř 90x197 cm barva dub vč.prahové lišty</t>
  </si>
  <si>
    <t>2096248524</t>
  </si>
  <si>
    <t>352</t>
  </si>
  <si>
    <t>766660022</t>
  </si>
  <si>
    <t>Montáž dveřních křídel dřevěných nebo plastových otevíravých do ocelové zárubně protipožárních jednokřídlových, šířky přes 800 mm</t>
  </si>
  <si>
    <t>474519883</t>
  </si>
  <si>
    <t>353</t>
  </si>
  <si>
    <t>611656110</t>
  </si>
  <si>
    <t>dveře vnitřní požárně odolné, HPL laminát,odolnost EI (EW) 30 DP3-C, 1křídlové 90 x 197 cm, vč.prahové lišty, dveře zajištěny v otevřené poloze, drženy elektromagnety a z obou stran umístěno lokální čidlo, které po odblokování uvolní magnety a dveře se zavřou</t>
  </si>
  <si>
    <t>841732211</t>
  </si>
  <si>
    <t>354</t>
  </si>
  <si>
    <t>766660031</t>
  </si>
  <si>
    <t>Montáž dveřních křídel dřevěných nebo plastových otevíravých do ocelové zárubně protipožárních dvoukřídlových jakékoliv šířky</t>
  </si>
  <si>
    <t>-1951692600</t>
  </si>
  <si>
    <t>355</t>
  </si>
  <si>
    <t>611656140</t>
  </si>
  <si>
    <t>dveře vni požárně odolné, HPL fólie,odolnost EI (EW) 30 DP3-C, 2kř 180 x 197 cm,barva dub,vč.prahové lišty, dveře zajištěny v otevřené poloze , drženy elektromagnety a z obou stran umístěno lokální čidlo, které po odblokování uvolní magnety a dveře se zavřou</t>
  </si>
  <si>
    <t>-179835048</t>
  </si>
  <si>
    <t>356</t>
  </si>
  <si>
    <t>766660717</t>
  </si>
  <si>
    <t>Montáž dveřních křídel dřevěných nebo plastových ostatní práce samozavírače na zárubeň ocelovou</t>
  </si>
  <si>
    <t>-441860281</t>
  </si>
  <si>
    <t>357</t>
  </si>
  <si>
    <t>549172650</t>
  </si>
  <si>
    <t>samozavírač dveří hydraulický</t>
  </si>
  <si>
    <t>-1222736659</t>
  </si>
  <si>
    <t>358</t>
  </si>
  <si>
    <t>766660718</t>
  </si>
  <si>
    <t>Montáž dveřních křídel dokování stavěče křídla</t>
  </si>
  <si>
    <t>-1680727742</t>
  </si>
  <si>
    <t>359</t>
  </si>
  <si>
    <t>549163620</t>
  </si>
  <si>
    <t>stavěč dveří K501 lak</t>
  </si>
  <si>
    <t>499754372</t>
  </si>
  <si>
    <t>360</t>
  </si>
  <si>
    <t>766660720</t>
  </si>
  <si>
    <t>Montáž dveřních křídel dřevěných nebo plastových ostatní práce větrací mřížky s vyříznutím otvoru</t>
  </si>
  <si>
    <t>1628635079</t>
  </si>
  <si>
    <t>PSV ozn. 40</t>
  </si>
  <si>
    <t>361</t>
  </si>
  <si>
    <t>553414210</t>
  </si>
  <si>
    <t>hliníková větrací mřížka 40x10 cm</t>
  </si>
  <si>
    <t>-768421926</t>
  </si>
  <si>
    <t>362</t>
  </si>
  <si>
    <t>766660722</t>
  </si>
  <si>
    <t>Montáž dveřního kování</t>
  </si>
  <si>
    <t>1980292202</t>
  </si>
  <si>
    <t>10+11+6+8+3+1</t>
  </si>
  <si>
    <t>363</t>
  </si>
  <si>
    <t>549250150</t>
  </si>
  <si>
    <t>interiérové kování rozeta klika/klika - matný chrom, zámek FAB</t>
  </si>
  <si>
    <t>318703859</t>
  </si>
  <si>
    <t>364</t>
  </si>
  <si>
    <t>766694111</t>
  </si>
  <si>
    <t>Montáž parapetních desek dřevěných, laminovaných šířky do 30 cm délky do 1,0 m</t>
  </si>
  <si>
    <t>-211756928</t>
  </si>
  <si>
    <t>365</t>
  </si>
  <si>
    <t>766694112</t>
  </si>
  <si>
    <t>Montáž parapetních desek dřevěných, laminovaných šířky do 30 cm délky do 1,6 m</t>
  </si>
  <si>
    <t>1128607882</t>
  </si>
  <si>
    <t>366</t>
  </si>
  <si>
    <t>766694113</t>
  </si>
  <si>
    <t>Montáž ostatních truhlářských konstrukcí parapetních desek dřevěných nebo plastových šířky do 300 mm, délky přes 1600 do 2600 mm</t>
  </si>
  <si>
    <t>1126192381</t>
  </si>
  <si>
    <t>367</t>
  </si>
  <si>
    <t>611444020</t>
  </si>
  <si>
    <t>parapet plastový vnitřní - komůrkový 30,5 x 2 x 100 cm</t>
  </si>
  <si>
    <t>347679762</t>
  </si>
  <si>
    <t>0,6+6*1,5+4*1,6+4*1,2+30*2,2</t>
  </si>
  <si>
    <t>86,8*1,02 'Přepočtené koeficientem množství</t>
  </si>
  <si>
    <t>368</t>
  </si>
  <si>
    <t>607941210</t>
  </si>
  <si>
    <t>koncovka PVC k parapetním deskám</t>
  </si>
  <si>
    <t>1756343584</t>
  </si>
  <si>
    <t>369</t>
  </si>
  <si>
    <t>998766102</t>
  </si>
  <si>
    <t>Přesun hmot pro konstrukce truhlářské stanovený z hmotnosti přesunovaného materiálu vodorovná dopravní vzdálenost do 50 m v objektech výšky přes 6 do 12 m</t>
  </si>
  <si>
    <t>-1137479114</t>
  </si>
  <si>
    <t>767</t>
  </si>
  <si>
    <t>Konstrukce zámečnické</t>
  </si>
  <si>
    <t>370</t>
  </si>
  <si>
    <t>767161211</t>
  </si>
  <si>
    <t>Montáž zábradlí rovného z profilové oceli do zdiva, hmotnosti 1 m zábradlí do 20 kg</t>
  </si>
  <si>
    <t>-1561448413</t>
  </si>
  <si>
    <t>ozn. 38 zábradlí u anglického dvorku</t>
  </si>
  <si>
    <t>14,0</t>
  </si>
  <si>
    <t>371</t>
  </si>
  <si>
    <t>553912060</t>
  </si>
  <si>
    <t>zábradlí trubkové u anglického dvorku viz. PSV ozn. 38</t>
  </si>
  <si>
    <t>-1890064111</t>
  </si>
  <si>
    <t>372</t>
  </si>
  <si>
    <t>767165114</t>
  </si>
  <si>
    <t>Montáž zábradlí rovného madel z trubek nebo tenkostěnných profilů svařováním</t>
  </si>
  <si>
    <t>1973032392</t>
  </si>
  <si>
    <t>28,0+20,0</t>
  </si>
  <si>
    <t>373</t>
  </si>
  <si>
    <t>553911780</t>
  </si>
  <si>
    <t>madlo nerez z trubky pr.40mm, vč. kotevních prvků, v rozích zaobleno, na koncích zaslepeno viz. PSV ozn. 36</t>
  </si>
  <si>
    <t>1570590942</t>
  </si>
  <si>
    <t>374</t>
  </si>
  <si>
    <t>767584522</t>
  </si>
  <si>
    <t>Montáž kovových podhledů kazetových, s nosným roštem do betonové konstrukce, z kazet vel. 600 x 600 mm</t>
  </si>
  <si>
    <t>82808653</t>
  </si>
  <si>
    <t>3,95+1,98+3,96+1,98+3,94+1,97+37,86</t>
  </si>
  <si>
    <t>43,77+5,24+1,61+1,61+7,68+1,61+3,2</t>
  </si>
  <si>
    <t>30,58+1,9*3+5,24+1,61*2+7,68+1,61+3,2</t>
  </si>
  <si>
    <t>375</t>
  </si>
  <si>
    <t>590305720</t>
  </si>
  <si>
    <t>podhled kazetový  600 x 600 mm</t>
  </si>
  <si>
    <t>-1799980917</t>
  </si>
  <si>
    <t>177,59*1,05 'Přepočtené koeficientem množství</t>
  </si>
  <si>
    <t>376</t>
  </si>
  <si>
    <t>767995111</t>
  </si>
  <si>
    <t>Montáž ostatních atypických zámečnických konstrukcí hmotnosti do 5 kg</t>
  </si>
  <si>
    <t>-1465434752</t>
  </si>
  <si>
    <t>kotvení pro sch.zábradlí do ž.b. kce trny R10 dl.300mm- 58ks</t>
  </si>
  <si>
    <t>58*0,3*0,617</t>
  </si>
  <si>
    <t>kotevní prvky pro madlo ozn.37 - 21ks</t>
  </si>
  <si>
    <t>0,5*21</t>
  </si>
  <si>
    <t>konzola v topném kanálku 50/30/4</t>
  </si>
  <si>
    <t>(2*0,2+0,68)*3*2,41</t>
  </si>
  <si>
    <t>377</t>
  </si>
  <si>
    <t>130210120</t>
  </si>
  <si>
    <t>tyč ocelová žebírková, výztuž do betonu, zn.oceli BSt 500S, v tyčích, D 10 mm</t>
  </si>
  <si>
    <t>-1918217480</t>
  </si>
  <si>
    <t>Poznámka k položce:
Hmotnost: 0,62 kg/m</t>
  </si>
  <si>
    <t>10,736/1000*1,1</t>
  </si>
  <si>
    <t>378</t>
  </si>
  <si>
    <t>548790490</t>
  </si>
  <si>
    <t>kotva pro uchycení madla z trubky pr.40 mm - viz.PSV ozn. 37</t>
  </si>
  <si>
    <t>884312198</t>
  </si>
  <si>
    <t>379</t>
  </si>
  <si>
    <t>130105060</t>
  </si>
  <si>
    <t>úhelník ocelový nerovnostranný, v jakosti 11 375, 50 x 30 x 4 mm</t>
  </si>
  <si>
    <t>1350870412</t>
  </si>
  <si>
    <t>7,808/1000</t>
  </si>
  <si>
    <t>0,008*1,08 'Přepočtené koeficientem množství</t>
  </si>
  <si>
    <t>380</t>
  </si>
  <si>
    <t>-988306264</t>
  </si>
  <si>
    <t>ocelová chránička pr. 159/4,5 dl. 500 mm, ozn. PSV 43</t>
  </si>
  <si>
    <t>2*0,5*17,2</t>
  </si>
  <si>
    <t>hasící přístroje</t>
  </si>
  <si>
    <t>381</t>
  </si>
  <si>
    <t>140110980</t>
  </si>
  <si>
    <t>trubka ocelová bezešvá hladká jakost 11 353, 159 x 4,5 mm</t>
  </si>
  <si>
    <t>-514018948</t>
  </si>
  <si>
    <t>chránička</t>
  </si>
  <si>
    <t>2*0,5</t>
  </si>
  <si>
    <t>382</t>
  </si>
  <si>
    <t>4493211-R</t>
  </si>
  <si>
    <t>přístroj hasicí ruční práškový 6 kg, hasící schopnost 21A</t>
  </si>
  <si>
    <t>-811300389</t>
  </si>
  <si>
    <t>383</t>
  </si>
  <si>
    <t>767995113</t>
  </si>
  <si>
    <t xml:space="preserve">Montáž ostatních atypických zámečnických konstrukcí hmotnosti přes 10 do 20 kg_x000D_
</t>
  </si>
  <si>
    <t>1985335379</t>
  </si>
  <si>
    <t>poklop na topný kanálek PSV ozn. 43</t>
  </si>
  <si>
    <t>384</t>
  </si>
  <si>
    <t>552410100</t>
  </si>
  <si>
    <t>- poklop pro přístup do kanálku topení je navržen rozměru 700x600 mm, s žebírkového plechu tl. 6mm vč. lemovacího úhelníku tvaru "L" po obvodě poklopu 50/50/5, hmotnost poklopu vč. rámu cca 31kg (21kg poklop + 10kg rám), poklop je rozdělen na dvě části a každá polovina je otevíravá samostatně PSV ozn. 43</t>
  </si>
  <si>
    <t>-748184098</t>
  </si>
  <si>
    <t>385</t>
  </si>
  <si>
    <t>767995115</t>
  </si>
  <si>
    <t>Montáž ostatních atypických zámečnických konstrukcí hmotnosti přes 50 do 100 kg</t>
  </si>
  <si>
    <t>2042648956</t>
  </si>
  <si>
    <t>základový rám pro nástřešní VZT jednotku vč.spoj.mat. ozn. PSV 39</t>
  </si>
  <si>
    <t>110,0</t>
  </si>
  <si>
    <t>386</t>
  </si>
  <si>
    <t>145502480</t>
  </si>
  <si>
    <t>profil ocelový čtvercový svařovaný 50x50x4 mm</t>
  </si>
  <si>
    <t>-1208116265</t>
  </si>
  <si>
    <t>Poznámka k položce:
Hmotnost: 5,6kg/m</t>
  </si>
  <si>
    <t>jäkl 50/50/4+spojovací materiál</t>
  </si>
  <si>
    <t>110,0/1000</t>
  </si>
  <si>
    <t>0,11*1,08 'Přepočtené koeficientem množství</t>
  </si>
  <si>
    <t>387</t>
  </si>
  <si>
    <t>998767102</t>
  </si>
  <si>
    <t>Přesun hmot pro zámečnické konstrukce stanovený z hmotnosti přesunovaného materiálu vodorovná dopravní vzdálenost do 50 m v objektech výšky přes 6 do 12 m</t>
  </si>
  <si>
    <t>-117961075</t>
  </si>
  <si>
    <t>769</t>
  </si>
  <si>
    <t>Otvorové prvky z plastu a hliníku</t>
  </si>
  <si>
    <t>388</t>
  </si>
  <si>
    <t>R769-001-ozn.1</t>
  </si>
  <si>
    <t>D+M plastové okno bílé 2200x2000mm, 3kř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</si>
  <si>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207967364</t>
  </si>
  <si>
    <t>389</t>
  </si>
  <si>
    <t>R769-002-ozn.2</t>
  </si>
  <si>
    <t>D+M plastové okno bílé 2200x2000mm, 2kř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</si>
  <si>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1770886477</t>
  </si>
  <si>
    <t>390</t>
  </si>
  <si>
    <t>R769-003-ozn.3</t>
  </si>
  <si>
    <t>D+M plastové okno bílé 1500x2000mm, 2kř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</si>
  <si>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13912201</t>
  </si>
  <si>
    <t>391</t>
  </si>
  <si>
    <t>R769-004-ozn.4</t>
  </si>
  <si>
    <t>D+M plastové okno bílé 2200x1500mm, 2kř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</si>
  <si>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-1589497834</t>
  </si>
  <si>
    <t>392</t>
  </si>
  <si>
    <t>R769-005-ozn.5</t>
  </si>
  <si>
    <t>D+M plastové okno bílé 2200x1000mm, 2kř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</si>
  <si>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869231000</t>
  </si>
  <si>
    <t>393</t>
  </si>
  <si>
    <t>R769-006-ozn.6</t>
  </si>
  <si>
    <t>D+M plastové okno bílé 1500x1000mm,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</si>
  <si>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568340174</t>
  </si>
  <si>
    <t>394</t>
  </si>
  <si>
    <t>R769-007-ozn.7</t>
  </si>
  <si>
    <t>D+M plastové okno bílé 1600x1250mm,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</si>
  <si>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371904228</t>
  </si>
  <si>
    <t>395</t>
  </si>
  <si>
    <t>R769-008-ozn.8</t>
  </si>
  <si>
    <t>D+M plastové okno bílé 1600x2000mm,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</si>
  <si>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1674344949</t>
  </si>
  <si>
    <t>396</t>
  </si>
  <si>
    <t>R769-009-ozn.9</t>
  </si>
  <si>
    <t>D+M plastové okno bílé 1600x1750mm,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</si>
  <si>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-569887275</t>
  </si>
  <si>
    <t>397</t>
  </si>
  <si>
    <t>R769-010-ozn.10</t>
  </si>
  <si>
    <t>D+M plastové okno bílé 1200x1850mm,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</si>
  <si>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-86503620</t>
  </si>
  <si>
    <t>398</t>
  </si>
  <si>
    <t>R769-011-ozn.11</t>
  </si>
  <si>
    <t>D+M plastové okno bílé 1200x2000mm,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</si>
  <si>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-1185049463</t>
  </si>
  <si>
    <t>399</t>
  </si>
  <si>
    <t>R769-012-ozn.12</t>
  </si>
  <si>
    <t>D+M plastové okno bílé 600x1000mm, 1kř O/V,izol.trojsklo,čiré U=0,90W/m2K, celoobvodové kování,mikroventilace_x000D_
Nosný obvodový PVC rám a rám jednotlivých křídel:_x000D_
- specifikace dle konkrétního dodavatele_x000D_
při osazení okna bude použita interiérová a exteriérová těsnící folie a veškeré omítkové lišty</t>
  </si>
  <si>
    <t>1603192709</t>
  </si>
  <si>
    <t>400</t>
  </si>
  <si>
    <t>R769-013-ozn.13</t>
  </si>
  <si>
    <t>D+M hliníkové vstupní dveře - únikové ze schodiště do venkovního prostoru - v době provozu stále odemčené_x000D_
provedení:_x000D_
hliníkové vstupní dveře jednokřídlé, otevíravé, zasklení: tepelně izolační trojsklo, U dveří= 0,9W/mK2, sklo: čiré s bezpečnostní fólií, bezpečnostní kování, klika/koule, s prahovou lištou, barva rámu: šedá, nosný obvodový hliníkový rám a rám křídla: provedení a specifikace dle konkrétního dodavatele. Při osazení dveří bude použita interiérová a exteriérové omítkové lišty_x000D_
rozměr: 1200x2310 mm</t>
  </si>
  <si>
    <t>-1241218449</t>
  </si>
  <si>
    <t>401</t>
  </si>
  <si>
    <t>R769-014-ozn.14</t>
  </si>
  <si>
    <t>D+M plastové vstupní dveře - únikové ze schodiště do venkovního prostoru _x000D_
provedení:_x000D_
plastové vstupní dveře jednokřídlé, otevíravé, zasklení: tepelně izolační trojsklo, U dveří= 0,9W/mK2, sklo: čiré s bezpečnostní fólií, bezpečnostní kování, klika/klika, s prahovou lištou, barva rámu: bílá, nosný obvodový PVC rám a rám křídla: provedení a specifikace dle konkrétního dodavatele. Při osazení dveří bude použita interiérová a exteriérové omítkové lišty_x000D_
rozměr: 1200x2150 mm</t>
  </si>
  <si>
    <t>1344521484</t>
  </si>
  <si>
    <t>771</t>
  </si>
  <si>
    <t>Podlahy z dlaždic</t>
  </si>
  <si>
    <t>402</t>
  </si>
  <si>
    <t>771273123</t>
  </si>
  <si>
    <t>Montáž obkladů schodišť z dlaždic keramických lepených standardním lepidlem stupnic protiskluzných nebo reliefovaných šířky přes 250 do 300 mm</t>
  </si>
  <si>
    <t>-195123939</t>
  </si>
  <si>
    <t>1,5*8*6</t>
  </si>
  <si>
    <t>1,95*4*3</t>
  </si>
  <si>
    <t>403</t>
  </si>
  <si>
    <t>771273242</t>
  </si>
  <si>
    <t>Montáž obkladů schodišť z dlaždic keramických lepených standardním lepidlem podstupnic protiskluzných nebo reliefovaných výšky přes 150 do 200 mm</t>
  </si>
  <si>
    <t>-344350081</t>
  </si>
  <si>
    <t>404</t>
  </si>
  <si>
    <t>597612900</t>
  </si>
  <si>
    <t>dlaždice keramické slinuté, protiskluzné 30 x 30 x 0,8 cm I. j.</t>
  </si>
  <si>
    <t>-1015041089</t>
  </si>
  <si>
    <t>1,5*8*6*(0,18+0,27)</t>
  </si>
  <si>
    <t>1,95*4*3*(0,18+0,27)</t>
  </si>
  <si>
    <t>42,93*1,07 'Přepočtené koeficientem množství</t>
  </si>
  <si>
    <t>405</t>
  </si>
  <si>
    <t>771473112</t>
  </si>
  <si>
    <t>Montáž soklíků z dlaždic keramických lepených standardním lepidlem rovných výšky přes 65 do 90 mm</t>
  </si>
  <si>
    <t>-331578142</t>
  </si>
  <si>
    <t>2,3*2+4,1+1,95*2+4,1</t>
  </si>
  <si>
    <t>(12,0+7,39)*2-0,9*6</t>
  </si>
  <si>
    <t>(2,2+5,6)*2</t>
  </si>
  <si>
    <t>1np:</t>
  </si>
  <si>
    <t>4,1+2,335*2+4,1+1,95*2</t>
  </si>
  <si>
    <t>(15,27+7,49)*2-(0,9*4+0,7+1,9)</t>
  </si>
  <si>
    <t>(8,7+7,49)*2-(0,9*3+0,7*3)</t>
  </si>
  <si>
    <t>střecha/schodiště</t>
  </si>
  <si>
    <t>406</t>
  </si>
  <si>
    <t>771473132</t>
  </si>
  <si>
    <t>Montáž soklíků z dlaždic keramických lepených standardním lepidlem schodišťových stupňovitých výšky přes 65 do 90 mm</t>
  </si>
  <si>
    <t>-1795236773</t>
  </si>
  <si>
    <t>8*6*(0,18+0,27)</t>
  </si>
  <si>
    <t>4*3*(0,18+0,27)</t>
  </si>
  <si>
    <t>407</t>
  </si>
  <si>
    <t>-760766779</t>
  </si>
  <si>
    <t>0,1*(198,49+27,0)</t>
  </si>
  <si>
    <t>22,549*1,07 'Přepočtené koeficientem množství</t>
  </si>
  <si>
    <t>408</t>
  </si>
  <si>
    <t>771573113</t>
  </si>
  <si>
    <t>Montáž podlah keramických režných hladkých lepených do 12 ks/m2</t>
  </si>
  <si>
    <t>-1725622255</t>
  </si>
  <si>
    <t>9,79+37,86+12,68+12,68+3,96+1,98+3,96+1,98+3,94+1,97</t>
  </si>
  <si>
    <t>4,1*2,335+43,77+5,24+1,61+1,61+7,68+1,61+3,2</t>
  </si>
  <si>
    <t>4,1*1,95+4,1*2,335+30,58+1,9*3+5,24+1,61*2+7,68+1,61+3,2</t>
  </si>
  <si>
    <t>střecha/schodiště-podesty</t>
  </si>
  <si>
    <t>4,1*1,95+4,1*2,335</t>
  </si>
  <si>
    <t>409</t>
  </si>
  <si>
    <t>-2049849862</t>
  </si>
  <si>
    <t>257,462*1,07 'Přepočtené koeficientem množství</t>
  </si>
  <si>
    <t>410</t>
  </si>
  <si>
    <t>771579195</t>
  </si>
  <si>
    <t>Příplatek k montáž podlah keramických za spárování plošně</t>
  </si>
  <si>
    <t>-1436141173</t>
  </si>
  <si>
    <t>42,93+22,549+257,462</t>
  </si>
  <si>
    <t>411</t>
  </si>
  <si>
    <t>771591110</t>
  </si>
  <si>
    <t>Začištění horní hrany soklů</t>
  </si>
  <si>
    <t>-165891953</t>
  </si>
  <si>
    <t>27,0+198,49</t>
  </si>
  <si>
    <t>412</t>
  </si>
  <si>
    <t>771591111</t>
  </si>
  <si>
    <t>Podlahy - ostatní práce penetrace podkladu</t>
  </si>
  <si>
    <t>-1096675074</t>
  </si>
  <si>
    <t>413</t>
  </si>
  <si>
    <t>771591115</t>
  </si>
  <si>
    <t>Podlahy spárování silikonem,styk dlažba-obklad</t>
  </si>
  <si>
    <t>1522459197</t>
  </si>
  <si>
    <t>414</t>
  </si>
  <si>
    <t>771591185</t>
  </si>
  <si>
    <t>Podlahy řezání keramických dlaždic rovné</t>
  </si>
  <si>
    <t>-671801033</t>
  </si>
  <si>
    <t>415</t>
  </si>
  <si>
    <t>771990113</t>
  </si>
  <si>
    <t>Vyrovnání podkladní vrstvy samonivelační stěrkou tl. 4 mm, min. pevnosti 40 MPa</t>
  </si>
  <si>
    <t>-1963394869</t>
  </si>
  <si>
    <t>416</t>
  </si>
  <si>
    <t>771990193</t>
  </si>
  <si>
    <t>Vyrovnání podkladní vrstvy samonivelační stěrkou tl. 4 mm, min. pevnosti Příplatek k cenám za každý další 1 mm tloušťky, min. pevnosti 40 MPa</t>
  </si>
  <si>
    <t>669138596</t>
  </si>
  <si>
    <t>417</t>
  </si>
  <si>
    <t>998771102</t>
  </si>
  <si>
    <t>Přesun hmot pro podlahy z dlaždic stanovený z hmotnosti přesunovaného materiálu vodorovná dopravní vzdálenost do 50 m v objektech výšky přes 6 do 12 m</t>
  </si>
  <si>
    <t>-2067648491</t>
  </si>
  <si>
    <t>776</t>
  </si>
  <si>
    <t xml:space="preserve"> Podlahy povlakové</t>
  </si>
  <si>
    <t>418</t>
  </si>
  <si>
    <t>776111112</t>
  </si>
  <si>
    <t>Příprava podkladu broušení podlah nového podkladu betonového</t>
  </si>
  <si>
    <t>67126337</t>
  </si>
  <si>
    <t>419</t>
  </si>
  <si>
    <t>776111311</t>
  </si>
  <si>
    <t>Příprava podkladu vysátí podlah</t>
  </si>
  <si>
    <t>-1823689220</t>
  </si>
  <si>
    <t>420</t>
  </si>
  <si>
    <t>776121111</t>
  </si>
  <si>
    <t>Dvousložková penetrace povalkových podlah na savý podklad</t>
  </si>
  <si>
    <t>-1049448732</t>
  </si>
  <si>
    <t>421</t>
  </si>
  <si>
    <t>776141122</t>
  </si>
  <si>
    <t>Příprava podkladu vyrovnání samonivelační stěrkou podlah min.pevnosti C40, F10, tloušťky přes 3 do 5 mm</t>
  </si>
  <si>
    <t>817095588</t>
  </si>
  <si>
    <t>422</t>
  </si>
  <si>
    <t>776223111</t>
  </si>
  <si>
    <t>Spoj povlakových podlahovin z PVC svařováním za tepla</t>
  </si>
  <si>
    <t>-1844881963</t>
  </si>
  <si>
    <t>423</t>
  </si>
  <si>
    <t>776251311</t>
  </si>
  <si>
    <t>Montáž podlahovin z přírodního linolea (marmolea) lepením 2-složkovým lepidlem z pásů</t>
  </si>
  <si>
    <t>1833781178</t>
  </si>
  <si>
    <t>34,03+52,16+33,94+89,03</t>
  </si>
  <si>
    <t>424</t>
  </si>
  <si>
    <t>284110230</t>
  </si>
  <si>
    <t>Podrobná specifikace navržené podlahoviny viz. popis technická zpráva</t>
  </si>
  <si>
    <t>-641489771</t>
  </si>
  <si>
    <t>690,14*1,1 'Přepočtené koeficientem množství</t>
  </si>
  <si>
    <t>425</t>
  </si>
  <si>
    <t>776411112</t>
  </si>
  <si>
    <t>Montáž soklíků lepením obvodových, výšky přes 80 do 100 mm</t>
  </si>
  <si>
    <t>-1372636021</t>
  </si>
  <si>
    <t>(12,7+7,01)*2-0,9</t>
  </si>
  <si>
    <t>(2,6+12,95)*2</t>
  </si>
  <si>
    <t>(4,0+12,95)*2</t>
  </si>
  <si>
    <t>(4,6+7,3)*2</t>
  </si>
  <si>
    <t>(7,05+12,7)*2-0,9</t>
  </si>
  <si>
    <t>(4,6+5,6)*2</t>
  </si>
  <si>
    <t>(13,0+7,0)*2-0,9</t>
  </si>
  <si>
    <t>(4,635+7,35)*2</t>
  </si>
  <si>
    <t>(12,7+7,06)*2-0,9</t>
  </si>
  <si>
    <t>(5,6+4,6)*2</t>
  </si>
  <si>
    <t>426</t>
  </si>
  <si>
    <t>284110070</t>
  </si>
  <si>
    <t>lišta speciální soklová PVC 15 x 50 mm role 50 m</t>
  </si>
  <si>
    <t>-1953549707</t>
  </si>
  <si>
    <t>371,48*1,1 'Přepočtené koeficientem množství</t>
  </si>
  <si>
    <t>427</t>
  </si>
  <si>
    <t>776421311</t>
  </si>
  <si>
    <t>Montáž přechodových samolepících lišt</t>
  </si>
  <si>
    <t>1210320974</t>
  </si>
  <si>
    <t>428</t>
  </si>
  <si>
    <t>5905411-R</t>
  </si>
  <si>
    <t>přechodová pdlahová lišta samolepící šíře 60 mm, hliníková, povrch elox matný</t>
  </si>
  <si>
    <t>-1250572118</t>
  </si>
  <si>
    <t>25*1,05 'Přepočtené koeficientem množství</t>
  </si>
  <si>
    <t>429</t>
  </si>
  <si>
    <t>998776102</t>
  </si>
  <si>
    <t>Přesun hmot tonážní pro podlahy povlakové v objektech v do 12 m</t>
  </si>
  <si>
    <t>-415196856</t>
  </si>
  <si>
    <t>781</t>
  </si>
  <si>
    <t xml:space="preserve"> Dokončovací práce</t>
  </si>
  <si>
    <t>430</t>
  </si>
  <si>
    <t>781414111</t>
  </si>
  <si>
    <t>Montáž obkladaček vnitřních pravoúhlých pórovinových  lepených flexibilním lepidlem</t>
  </si>
  <si>
    <t>-907042445</t>
  </si>
  <si>
    <t>2,0*(1,65+2,4)*2-0,7*2,0*2</t>
  </si>
  <si>
    <t>2,0*(1,2+1,65)*2-0,7*2,0</t>
  </si>
  <si>
    <t>2,0*(1,64+2,4)*2-0,7*2,0*2</t>
  </si>
  <si>
    <t>2,0*(1,64+1,2)*2-0,7*2,0</t>
  </si>
  <si>
    <t>2,0*(2,62+2,0)*2-0,7*2,0*3</t>
  </si>
  <si>
    <t>2,0*(1,7+0,95)*2-0,7*2,0</t>
  </si>
  <si>
    <t>2,0*(2,62+2,93)*2-0,7*2,0*3</t>
  </si>
  <si>
    <t>2,0*(1,7+1,88)*2-0,7*2,0</t>
  </si>
  <si>
    <t>2,0*(1,0+1,9)*2-0,7*2,0*2</t>
  </si>
  <si>
    <t>2,0*(1,0+1,9)*2-0,7*2,0</t>
  </si>
  <si>
    <t>2,0*(2,0+2,62)*2-0,7*2,0*3</t>
  </si>
  <si>
    <t>2,0*(0,95+1,7)*2-0,7*2,0</t>
  </si>
  <si>
    <t>za umyvadly</t>
  </si>
  <si>
    <t>2,0*1,2*2</t>
  </si>
  <si>
    <t>2,0*(1,2+0,6)*3</t>
  </si>
  <si>
    <t>431</t>
  </si>
  <si>
    <t>781491021</t>
  </si>
  <si>
    <t>Montáž zrcadel plochy do 1 m2 lepených silikonovým tmelem na keramický obklad</t>
  </si>
  <si>
    <t>944873062</t>
  </si>
  <si>
    <t>432</t>
  </si>
  <si>
    <t>634651240</t>
  </si>
  <si>
    <t>zrcadlo nemontované čiré tl. 4 mm, max. rozměr 3210 x 2250 mm</t>
  </si>
  <si>
    <t>-1432825847</t>
  </si>
  <si>
    <t>433</t>
  </si>
  <si>
    <t>781495142</t>
  </si>
  <si>
    <t>Průnik obkladem kruhový do DN 90 bez izolace</t>
  </si>
  <si>
    <t>-1706290830</t>
  </si>
  <si>
    <t>434</t>
  </si>
  <si>
    <t>781673111</t>
  </si>
  <si>
    <t>Montáž obkladů parapetů z dlaždic keramických lepených standardním lepidlem, šířky parapetu do 100 mm</t>
  </si>
  <si>
    <t>-1813255748</t>
  </si>
  <si>
    <t>28,0*0,1</t>
  </si>
  <si>
    <t>435</t>
  </si>
  <si>
    <t>781673113</t>
  </si>
  <si>
    <t>Montáž obkladů parapetů z dlaždic keramických lepených standardním lepidlem, šířky parapetu přes 150 do 200 mm</t>
  </si>
  <si>
    <t>-306587223</t>
  </si>
  <si>
    <t>4*1,8+2*2,2+2*1,0</t>
  </si>
  <si>
    <t>436</t>
  </si>
  <si>
    <t>597610200</t>
  </si>
  <si>
    <t>obkládačky keramické světlý odstín I. j.</t>
  </si>
  <si>
    <t>1078902201</t>
  </si>
  <si>
    <t>parapety</t>
  </si>
  <si>
    <t>13,6*0,2</t>
  </si>
  <si>
    <t>ukončení zábradlí</t>
  </si>
  <si>
    <t>2,8</t>
  </si>
  <si>
    <t>264,64*1,07 'Přepočtené koeficientem množství</t>
  </si>
  <si>
    <t>437</t>
  </si>
  <si>
    <t>781419195</t>
  </si>
  <si>
    <t>Příplatek k montáži obkladů vnitřních pórovinových za spárování bílým cementem</t>
  </si>
  <si>
    <t>-1149783151</t>
  </si>
  <si>
    <t>438</t>
  </si>
  <si>
    <t>781494511</t>
  </si>
  <si>
    <t>Plastové profily ukončovací lepené flexibilním lepidlem</t>
  </si>
  <si>
    <t>772805167</t>
  </si>
  <si>
    <t>(1,65+2,4)*2-0,7*2</t>
  </si>
  <si>
    <t>(1,2+1,65)*2-0,7</t>
  </si>
  <si>
    <t>(1,64+2,4)*2-0,7*2</t>
  </si>
  <si>
    <t>(1,64+1,2)*2-0,7</t>
  </si>
  <si>
    <t>(2,62+2,0)*2-0,7*3</t>
  </si>
  <si>
    <t>(1,7+0,95)*2-0,7</t>
  </si>
  <si>
    <t>(2,62+2,93)*2-0,7*3</t>
  </si>
  <si>
    <t>(1,7+1,88)*2-0,7</t>
  </si>
  <si>
    <t>(1,0+1,9)*2-0,7*2</t>
  </si>
  <si>
    <t>(1,0+1,9)*2-0,7</t>
  </si>
  <si>
    <t>(2,0+2,62)*2-0,7*3</t>
  </si>
  <si>
    <t>(0,95+1,7)*2-0,7</t>
  </si>
  <si>
    <t>2,0*4+1,2*2</t>
  </si>
  <si>
    <t>2,0*6+(1,2+0,6)*3</t>
  </si>
  <si>
    <t>ukončení parapetů</t>
  </si>
  <si>
    <t>13,6</t>
  </si>
  <si>
    <t>439</t>
  </si>
  <si>
    <t>781494111</t>
  </si>
  <si>
    <t>Ostatní prvky nerez profily ukončovací a dilatační lepené flexibilním lepidlem rohové</t>
  </si>
  <si>
    <t>-433199460</t>
  </si>
  <si>
    <t>na schod.zábradlí</t>
  </si>
  <si>
    <t>28,0*2</t>
  </si>
  <si>
    <t>440</t>
  </si>
  <si>
    <t>781495111</t>
  </si>
  <si>
    <t>Penetrace podkladu vnitřních obkladů</t>
  </si>
  <si>
    <t>238550076</t>
  </si>
  <si>
    <t>441</t>
  </si>
  <si>
    <t>781495115</t>
  </si>
  <si>
    <t>Spárování vnitřních obkladů silikonem</t>
  </si>
  <si>
    <t>-1643983410</t>
  </si>
  <si>
    <t>442</t>
  </si>
  <si>
    <t>781495133</t>
  </si>
  <si>
    <t>Izolace ve spojení s obkladem - pás lepený ve vnitřním koutu</t>
  </si>
  <si>
    <t>-1844809307</t>
  </si>
  <si>
    <t>443</t>
  </si>
  <si>
    <t>998781102</t>
  </si>
  <si>
    <t>Přesun hmot pro obklady keramické stanovený z hmotnosti přesunovaného materiálu vodorovná dopravní vzdálenost do 50 m v objektech výšky přes 6 do 12 m</t>
  </si>
  <si>
    <t>1031638569</t>
  </si>
  <si>
    <t>783</t>
  </si>
  <si>
    <t>Dokončovací práce - nátěry</t>
  </si>
  <si>
    <t>444</t>
  </si>
  <si>
    <t>783301311</t>
  </si>
  <si>
    <t>Příprava podkladu zámečnických konstrukcí před provedením nátěru odmaštění odmašťovačem vodou ředitelným</t>
  </si>
  <si>
    <t>-947295401</t>
  </si>
  <si>
    <t>oc. zárubně</t>
  </si>
  <si>
    <t>35+3+1*2,0</t>
  </si>
  <si>
    <t>HEB200 a HEB220 pro zabezpečení zákl.pasů stáv.objektu</t>
  </si>
  <si>
    <t>0,2*4*(13*5,0+2*8,1+3,89+6,505+8,775)</t>
  </si>
  <si>
    <t>0,14*4*2,0</t>
  </si>
  <si>
    <t>ostatní pomocné prvky</t>
  </si>
  <si>
    <t>30,0</t>
  </si>
  <si>
    <t>445</t>
  </si>
  <si>
    <t>783334201</t>
  </si>
  <si>
    <t>Základní antikorozní nátěr zámečnických konstrukcí jednonásobný syntetický epoxidový</t>
  </si>
  <si>
    <t>1075062770</t>
  </si>
  <si>
    <t>446</t>
  </si>
  <si>
    <t>783337101</t>
  </si>
  <si>
    <t>Krycí nátěr (email) zámečnických konstrukcí jednonásobný syntetický epoxidový</t>
  </si>
  <si>
    <t>2146875569</t>
  </si>
  <si>
    <t>784</t>
  </si>
  <si>
    <t>Dokončovací práce - malby a tapety</t>
  </si>
  <si>
    <t>447</t>
  </si>
  <si>
    <t>784181101</t>
  </si>
  <si>
    <t>Penetrace podkladu jednonásobná základní akrylátová v místnostech výšky do 3,80 m</t>
  </si>
  <si>
    <t>-1906654761</t>
  </si>
  <si>
    <t>stropy/schodiště</t>
  </si>
  <si>
    <t>107,98</t>
  </si>
  <si>
    <t>stěny</t>
  </si>
  <si>
    <t>1680,387</t>
  </si>
  <si>
    <t>sdk podhled</t>
  </si>
  <si>
    <t>740,82</t>
  </si>
  <si>
    <t>448</t>
  </si>
  <si>
    <t>784221101</t>
  </si>
  <si>
    <t>Malby z malířských směsí otěruvzdorných za sucha dvojnásobné, bílé za sucha otěruvzdorné dobře v místnostech výšky do 3,80 m</t>
  </si>
  <si>
    <t>-1142037586</t>
  </si>
  <si>
    <t>M21</t>
  </si>
  <si>
    <t>Elektoinstalace silnoproud - viz samostatný soupis prací</t>
  </si>
  <si>
    <t>449</t>
  </si>
  <si>
    <t>M21-002</t>
  </si>
  <si>
    <t>Elektroinstalace silnoproud</t>
  </si>
  <si>
    <t>402991801</t>
  </si>
  <si>
    <t>M21-2</t>
  </si>
  <si>
    <t>Elektroinstalace slaboproud - viz. samostatný soupis prací</t>
  </si>
  <si>
    <t>450</t>
  </si>
  <si>
    <t>R-M21-2-002</t>
  </si>
  <si>
    <t>Elektroinstalace slaboproud</t>
  </si>
  <si>
    <t>-453898099</t>
  </si>
  <si>
    <t>M24</t>
  </si>
  <si>
    <t>Vzduchotechnika - viz. samostatný soupis prací</t>
  </si>
  <si>
    <t>451</t>
  </si>
  <si>
    <t>M24-001</t>
  </si>
  <si>
    <t>Vzduchotechnika</t>
  </si>
  <si>
    <t>1562105643</t>
  </si>
  <si>
    <t>M24.1</t>
  </si>
  <si>
    <t>Měření a regulace - viz. samostatný soupis prací</t>
  </si>
  <si>
    <t>452</t>
  </si>
  <si>
    <t>M24.1-001</t>
  </si>
  <si>
    <t>Měření a regulace</t>
  </si>
  <si>
    <t>-1999773756</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</si>
  <si>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</si>
  <si>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</si>
  <si>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</si>
  <si>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</si>
  <si>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</si>
  <si>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</si>
  <si>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</si>
  <si>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</si>
  <si>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-1703383600</t>
  </si>
  <si>
    <t>013254000</t>
  </si>
  <si>
    <t>Průzkumné, geodetické a projektové práce projektové práce dokumentace stavby (výkresová a textová) skutečného provedení stavby</t>
  </si>
  <si>
    <t>Kč…</t>
  </si>
  <si>
    <t>-1019427363</t>
  </si>
  <si>
    <t>030001000</t>
  </si>
  <si>
    <t>Základní rozdělení průvodních činností a nákladů zařízení staveniště</t>
  </si>
  <si>
    <t>-1504312620</t>
  </si>
  <si>
    <t>042503000</t>
  </si>
  <si>
    <t>Inženýrská činnost posudky plán BOZP na staveništi</t>
  </si>
  <si>
    <t>459259219</t>
  </si>
  <si>
    <t>045002000</t>
  </si>
  <si>
    <t>Hlavní tituly průvodních činností a nákladů inženýrská činnost kompletační a koordinační činnost</t>
  </si>
  <si>
    <t>1280799880</t>
  </si>
  <si>
    <t>091504000</t>
  </si>
  <si>
    <t>Ostatní náklady související s objektem náklady související s publikační činností</t>
  </si>
  <si>
    <t>1648492114</t>
  </si>
  <si>
    <t>042903000</t>
  </si>
  <si>
    <t>Inženýrská činnost posudky ostatní posudky - Odborné a závazné stanovisko Technické inspekce ČR (TIČR)</t>
  </si>
  <si>
    <t>1268519841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</si>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</sst>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8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6"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38" fillId="0" borderId="0" xfId="0" applyFont="1" applyBorder="1" applyAlignment="1" applyProtection="1">
      <alignment vertical="center" wrapText="1"/>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2" borderId="1" xfId="0" applyFont="1" applyFill="1" applyBorder="1" applyAlignment="1" applyProtection="1">
      <alignment horizontal="left" vertical="center"/>
      <protection locked="0"/>
    </xf>
    <xf numFmtId="0" fontId="42" fillId="2"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top"/>
      <protection locked="0"/>
    </xf>
    <xf numFmtId="0" fontId="41" fillId="0" borderId="34" xfId="0" applyFont="1" applyBorder="1" applyAlignment="1" applyProtection="1">
      <alignment horizontal="left"/>
      <protection locked="0"/>
    </xf>
    <xf numFmtId="0" fontId="40" fillId="0" borderId="1" xfId="0" applyFont="1" applyBorder="1" applyAlignment="1" applyProtection="1">
      <alignment horizontal="center" vertical="center" wrapText="1"/>
      <protection locked="0"/>
    </xf>
    <xf numFmtId="0" fontId="40" fillId="0" borderId="1" xfId="0" applyFont="1" applyBorder="1" applyAlignment="1" applyProtection="1">
      <alignment horizontal="center" vertical="center"/>
      <protection locked="0"/>
    </xf>
    <xf numFmtId="49" fontId="42"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1"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64"/>
      <c r="AS2" s="364"/>
      <c r="AT2" s="364"/>
      <c r="AU2" s="364"/>
      <c r="AV2" s="364"/>
      <c r="AW2" s="364"/>
      <c r="AX2" s="364"/>
      <c r="AY2" s="364"/>
      <c r="AZ2" s="364"/>
      <c r="BA2" s="364"/>
      <c r="BB2" s="364"/>
      <c r="BC2" s="364"/>
      <c r="BD2" s="364"/>
      <c r="BE2" s="364"/>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29" t="s">
        <v>16</v>
      </c>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27"/>
      <c r="AQ5" s="29"/>
      <c r="BE5" s="327" t="s">
        <v>17</v>
      </c>
      <c r="BS5" s="22" t="s">
        <v>8</v>
      </c>
    </row>
    <row r="6" spans="1:74" ht="36.950000000000003" customHeight="1">
      <c r="B6" s="26"/>
      <c r="C6" s="27"/>
      <c r="D6" s="34" t="s">
        <v>18</v>
      </c>
      <c r="E6" s="27"/>
      <c r="F6" s="27"/>
      <c r="G6" s="27"/>
      <c r="H6" s="27"/>
      <c r="I6" s="27"/>
      <c r="J6" s="27"/>
      <c r="K6" s="331" t="s">
        <v>19</v>
      </c>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27"/>
      <c r="AQ6" s="29"/>
      <c r="BE6" s="328"/>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21</v>
      </c>
      <c r="AO7" s="27"/>
      <c r="AP7" s="27"/>
      <c r="AQ7" s="29"/>
      <c r="BE7" s="328"/>
      <c r="BS7" s="22" t="s">
        <v>8</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28"/>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28"/>
      <c r="BS9" s="22" t="s">
        <v>8</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21</v>
      </c>
      <c r="AO10" s="27"/>
      <c r="AP10" s="27"/>
      <c r="AQ10" s="29"/>
      <c r="BE10" s="328"/>
      <c r="BS10" s="22" t="s">
        <v>8</v>
      </c>
    </row>
    <row r="11" spans="1:74" ht="18.399999999999999"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30</v>
      </c>
      <c r="AL11" s="27"/>
      <c r="AM11" s="27"/>
      <c r="AN11" s="33" t="s">
        <v>21</v>
      </c>
      <c r="AO11" s="27"/>
      <c r="AP11" s="27"/>
      <c r="AQ11" s="29"/>
      <c r="BE11" s="328"/>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28"/>
      <c r="BS12" s="22" t="s">
        <v>8</v>
      </c>
    </row>
    <row r="13" spans="1:74" ht="14.45" customHeight="1">
      <c r="B13" s="26"/>
      <c r="C13" s="27"/>
      <c r="D13" s="35"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32</v>
      </c>
      <c r="AO13" s="27"/>
      <c r="AP13" s="27"/>
      <c r="AQ13" s="29"/>
      <c r="BE13" s="328"/>
      <c r="BS13" s="22" t="s">
        <v>8</v>
      </c>
    </row>
    <row r="14" spans="1:74">
      <c r="B14" s="26"/>
      <c r="C14" s="27"/>
      <c r="D14" s="27"/>
      <c r="E14" s="332" t="s">
        <v>32</v>
      </c>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5" t="s">
        <v>30</v>
      </c>
      <c r="AL14" s="27"/>
      <c r="AM14" s="27"/>
      <c r="AN14" s="37" t="s">
        <v>32</v>
      </c>
      <c r="AO14" s="27"/>
      <c r="AP14" s="27"/>
      <c r="AQ14" s="29"/>
      <c r="BE14" s="328"/>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28"/>
      <c r="BS15" s="22" t="s">
        <v>6</v>
      </c>
    </row>
    <row r="16" spans="1:74" ht="14.45" customHeight="1">
      <c r="B16" s="26"/>
      <c r="C16" s="27"/>
      <c r="D16" s="35"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34</v>
      </c>
      <c r="AO16" s="27"/>
      <c r="AP16" s="27"/>
      <c r="AQ16" s="29"/>
      <c r="BE16" s="328"/>
      <c r="BS16" s="22" t="s">
        <v>6</v>
      </c>
    </row>
    <row r="17" spans="2:71" ht="18.399999999999999" customHeight="1">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30</v>
      </c>
      <c r="AL17" s="27"/>
      <c r="AM17" s="27"/>
      <c r="AN17" s="33" t="s">
        <v>36</v>
      </c>
      <c r="AO17" s="27"/>
      <c r="AP17" s="27"/>
      <c r="AQ17" s="29"/>
      <c r="BE17" s="328"/>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28"/>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28"/>
      <c r="BS19" s="22" t="s">
        <v>8</v>
      </c>
    </row>
    <row r="20" spans="2:71" ht="91.5" customHeight="1">
      <c r="B20" s="26"/>
      <c r="C20" s="27"/>
      <c r="D20" s="27"/>
      <c r="E20" s="334" t="s">
        <v>39</v>
      </c>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27"/>
      <c r="AP20" s="27"/>
      <c r="AQ20" s="29"/>
      <c r="BE20" s="328"/>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28"/>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28"/>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35">
        <f>ROUND(AG51,2)</f>
        <v>0</v>
      </c>
      <c r="AL23" s="336"/>
      <c r="AM23" s="336"/>
      <c r="AN23" s="336"/>
      <c r="AO23" s="336"/>
      <c r="AP23" s="40"/>
      <c r="AQ23" s="43"/>
      <c r="BE23" s="328"/>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28"/>
    </row>
    <row r="25" spans="2:71" s="1" customFormat="1" ht="13.5">
      <c r="B25" s="39"/>
      <c r="C25" s="40"/>
      <c r="D25" s="40"/>
      <c r="E25" s="40"/>
      <c r="F25" s="40"/>
      <c r="G25" s="40"/>
      <c r="H25" s="40"/>
      <c r="I25" s="40"/>
      <c r="J25" s="40"/>
      <c r="K25" s="40"/>
      <c r="L25" s="337" t="s">
        <v>41</v>
      </c>
      <c r="M25" s="337"/>
      <c r="N25" s="337"/>
      <c r="O25" s="337"/>
      <c r="P25" s="40"/>
      <c r="Q25" s="40"/>
      <c r="R25" s="40"/>
      <c r="S25" s="40"/>
      <c r="T25" s="40"/>
      <c r="U25" s="40"/>
      <c r="V25" s="40"/>
      <c r="W25" s="337" t="s">
        <v>42</v>
      </c>
      <c r="X25" s="337"/>
      <c r="Y25" s="337"/>
      <c r="Z25" s="337"/>
      <c r="AA25" s="337"/>
      <c r="AB25" s="337"/>
      <c r="AC25" s="337"/>
      <c r="AD25" s="337"/>
      <c r="AE25" s="337"/>
      <c r="AF25" s="40"/>
      <c r="AG25" s="40"/>
      <c r="AH25" s="40"/>
      <c r="AI25" s="40"/>
      <c r="AJ25" s="40"/>
      <c r="AK25" s="337" t="s">
        <v>43</v>
      </c>
      <c r="AL25" s="337"/>
      <c r="AM25" s="337"/>
      <c r="AN25" s="337"/>
      <c r="AO25" s="337"/>
      <c r="AP25" s="40"/>
      <c r="AQ25" s="43"/>
      <c r="BE25" s="328"/>
    </row>
    <row r="26" spans="2:71" s="2" customFormat="1" ht="14.45" customHeight="1">
      <c r="B26" s="45"/>
      <c r="C26" s="46"/>
      <c r="D26" s="47" t="s">
        <v>44</v>
      </c>
      <c r="E26" s="46"/>
      <c r="F26" s="47" t="s">
        <v>45</v>
      </c>
      <c r="G26" s="46"/>
      <c r="H26" s="46"/>
      <c r="I26" s="46"/>
      <c r="J26" s="46"/>
      <c r="K26" s="46"/>
      <c r="L26" s="338">
        <v>0.21</v>
      </c>
      <c r="M26" s="339"/>
      <c r="N26" s="339"/>
      <c r="O26" s="339"/>
      <c r="P26" s="46"/>
      <c r="Q26" s="46"/>
      <c r="R26" s="46"/>
      <c r="S26" s="46"/>
      <c r="T26" s="46"/>
      <c r="U26" s="46"/>
      <c r="V26" s="46"/>
      <c r="W26" s="340">
        <f>ROUND(AZ51,2)</f>
        <v>0</v>
      </c>
      <c r="X26" s="339"/>
      <c r="Y26" s="339"/>
      <c r="Z26" s="339"/>
      <c r="AA26" s="339"/>
      <c r="AB26" s="339"/>
      <c r="AC26" s="339"/>
      <c r="AD26" s="339"/>
      <c r="AE26" s="339"/>
      <c r="AF26" s="46"/>
      <c r="AG26" s="46"/>
      <c r="AH26" s="46"/>
      <c r="AI26" s="46"/>
      <c r="AJ26" s="46"/>
      <c r="AK26" s="340">
        <f>ROUND(AV51,2)</f>
        <v>0</v>
      </c>
      <c r="AL26" s="339"/>
      <c r="AM26" s="339"/>
      <c r="AN26" s="339"/>
      <c r="AO26" s="339"/>
      <c r="AP26" s="46"/>
      <c r="AQ26" s="48"/>
      <c r="BE26" s="328"/>
    </row>
    <row r="27" spans="2:71" s="2" customFormat="1" ht="14.45" customHeight="1">
      <c r="B27" s="45"/>
      <c r="C27" s="46"/>
      <c r="D27" s="46"/>
      <c r="E27" s="46"/>
      <c r="F27" s="47" t="s">
        <v>46</v>
      </c>
      <c r="G27" s="46"/>
      <c r="H27" s="46"/>
      <c r="I27" s="46"/>
      <c r="J27" s="46"/>
      <c r="K27" s="46"/>
      <c r="L27" s="338">
        <v>0.15</v>
      </c>
      <c r="M27" s="339"/>
      <c r="N27" s="339"/>
      <c r="O27" s="339"/>
      <c r="P27" s="46"/>
      <c r="Q27" s="46"/>
      <c r="R27" s="46"/>
      <c r="S27" s="46"/>
      <c r="T27" s="46"/>
      <c r="U27" s="46"/>
      <c r="V27" s="46"/>
      <c r="W27" s="340">
        <f>ROUND(BA51,2)</f>
        <v>0</v>
      </c>
      <c r="X27" s="339"/>
      <c r="Y27" s="339"/>
      <c r="Z27" s="339"/>
      <c r="AA27" s="339"/>
      <c r="AB27" s="339"/>
      <c r="AC27" s="339"/>
      <c r="AD27" s="339"/>
      <c r="AE27" s="339"/>
      <c r="AF27" s="46"/>
      <c r="AG27" s="46"/>
      <c r="AH27" s="46"/>
      <c r="AI27" s="46"/>
      <c r="AJ27" s="46"/>
      <c r="AK27" s="340">
        <f>ROUND(AW51,2)</f>
        <v>0</v>
      </c>
      <c r="AL27" s="339"/>
      <c r="AM27" s="339"/>
      <c r="AN27" s="339"/>
      <c r="AO27" s="339"/>
      <c r="AP27" s="46"/>
      <c r="AQ27" s="48"/>
      <c r="BE27" s="328"/>
    </row>
    <row r="28" spans="2:71" s="2" customFormat="1" ht="14.45" hidden="1" customHeight="1">
      <c r="B28" s="45"/>
      <c r="C28" s="46"/>
      <c r="D28" s="46"/>
      <c r="E28" s="46"/>
      <c r="F28" s="47" t="s">
        <v>47</v>
      </c>
      <c r="G28" s="46"/>
      <c r="H28" s="46"/>
      <c r="I28" s="46"/>
      <c r="J28" s="46"/>
      <c r="K28" s="46"/>
      <c r="L28" s="338">
        <v>0.21</v>
      </c>
      <c r="M28" s="339"/>
      <c r="N28" s="339"/>
      <c r="O28" s="339"/>
      <c r="P28" s="46"/>
      <c r="Q28" s="46"/>
      <c r="R28" s="46"/>
      <c r="S28" s="46"/>
      <c r="T28" s="46"/>
      <c r="U28" s="46"/>
      <c r="V28" s="46"/>
      <c r="W28" s="340">
        <f>ROUND(BB51,2)</f>
        <v>0</v>
      </c>
      <c r="X28" s="339"/>
      <c r="Y28" s="339"/>
      <c r="Z28" s="339"/>
      <c r="AA28" s="339"/>
      <c r="AB28" s="339"/>
      <c r="AC28" s="339"/>
      <c r="AD28" s="339"/>
      <c r="AE28" s="339"/>
      <c r="AF28" s="46"/>
      <c r="AG28" s="46"/>
      <c r="AH28" s="46"/>
      <c r="AI28" s="46"/>
      <c r="AJ28" s="46"/>
      <c r="AK28" s="340">
        <v>0</v>
      </c>
      <c r="AL28" s="339"/>
      <c r="AM28" s="339"/>
      <c r="AN28" s="339"/>
      <c r="AO28" s="339"/>
      <c r="AP28" s="46"/>
      <c r="AQ28" s="48"/>
      <c r="BE28" s="328"/>
    </row>
    <row r="29" spans="2:71" s="2" customFormat="1" ht="14.45" hidden="1" customHeight="1">
      <c r="B29" s="45"/>
      <c r="C29" s="46"/>
      <c r="D29" s="46"/>
      <c r="E29" s="46"/>
      <c r="F29" s="47" t="s">
        <v>48</v>
      </c>
      <c r="G29" s="46"/>
      <c r="H29" s="46"/>
      <c r="I29" s="46"/>
      <c r="J29" s="46"/>
      <c r="K29" s="46"/>
      <c r="L29" s="338">
        <v>0.15</v>
      </c>
      <c r="M29" s="339"/>
      <c r="N29" s="339"/>
      <c r="O29" s="339"/>
      <c r="P29" s="46"/>
      <c r="Q29" s="46"/>
      <c r="R29" s="46"/>
      <c r="S29" s="46"/>
      <c r="T29" s="46"/>
      <c r="U29" s="46"/>
      <c r="V29" s="46"/>
      <c r="W29" s="340">
        <f>ROUND(BC51,2)</f>
        <v>0</v>
      </c>
      <c r="X29" s="339"/>
      <c r="Y29" s="339"/>
      <c r="Z29" s="339"/>
      <c r="AA29" s="339"/>
      <c r="AB29" s="339"/>
      <c r="AC29" s="339"/>
      <c r="AD29" s="339"/>
      <c r="AE29" s="339"/>
      <c r="AF29" s="46"/>
      <c r="AG29" s="46"/>
      <c r="AH29" s="46"/>
      <c r="AI29" s="46"/>
      <c r="AJ29" s="46"/>
      <c r="AK29" s="340">
        <v>0</v>
      </c>
      <c r="AL29" s="339"/>
      <c r="AM29" s="339"/>
      <c r="AN29" s="339"/>
      <c r="AO29" s="339"/>
      <c r="AP29" s="46"/>
      <c r="AQ29" s="48"/>
      <c r="BE29" s="328"/>
    </row>
    <row r="30" spans="2:71" s="2" customFormat="1" ht="14.45" hidden="1" customHeight="1">
      <c r="B30" s="45"/>
      <c r="C30" s="46"/>
      <c r="D30" s="46"/>
      <c r="E30" s="46"/>
      <c r="F30" s="47" t="s">
        <v>49</v>
      </c>
      <c r="G30" s="46"/>
      <c r="H30" s="46"/>
      <c r="I30" s="46"/>
      <c r="J30" s="46"/>
      <c r="K30" s="46"/>
      <c r="L30" s="338">
        <v>0</v>
      </c>
      <c r="M30" s="339"/>
      <c r="N30" s="339"/>
      <c r="O30" s="339"/>
      <c r="P30" s="46"/>
      <c r="Q30" s="46"/>
      <c r="R30" s="46"/>
      <c r="S30" s="46"/>
      <c r="T30" s="46"/>
      <c r="U30" s="46"/>
      <c r="V30" s="46"/>
      <c r="W30" s="340">
        <f>ROUND(BD51,2)</f>
        <v>0</v>
      </c>
      <c r="X30" s="339"/>
      <c r="Y30" s="339"/>
      <c r="Z30" s="339"/>
      <c r="AA30" s="339"/>
      <c r="AB30" s="339"/>
      <c r="AC30" s="339"/>
      <c r="AD30" s="339"/>
      <c r="AE30" s="339"/>
      <c r="AF30" s="46"/>
      <c r="AG30" s="46"/>
      <c r="AH30" s="46"/>
      <c r="AI30" s="46"/>
      <c r="AJ30" s="46"/>
      <c r="AK30" s="340">
        <v>0</v>
      </c>
      <c r="AL30" s="339"/>
      <c r="AM30" s="339"/>
      <c r="AN30" s="339"/>
      <c r="AO30" s="339"/>
      <c r="AP30" s="46"/>
      <c r="AQ30" s="48"/>
      <c r="BE30" s="328"/>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28"/>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41" t="s">
        <v>52</v>
      </c>
      <c r="Y32" s="342"/>
      <c r="Z32" s="342"/>
      <c r="AA32" s="342"/>
      <c r="AB32" s="342"/>
      <c r="AC32" s="51"/>
      <c r="AD32" s="51"/>
      <c r="AE32" s="51"/>
      <c r="AF32" s="51"/>
      <c r="AG32" s="51"/>
      <c r="AH32" s="51"/>
      <c r="AI32" s="51"/>
      <c r="AJ32" s="51"/>
      <c r="AK32" s="343">
        <f>SUM(AK23:AK30)</f>
        <v>0</v>
      </c>
      <c r="AL32" s="342"/>
      <c r="AM32" s="342"/>
      <c r="AN32" s="342"/>
      <c r="AO32" s="344"/>
      <c r="AP32" s="49"/>
      <c r="AQ32" s="53"/>
      <c r="BE32" s="328"/>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Be0050052017</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45" t="str">
        <f>K6</f>
        <v>II. etapa rozvoje sportovního gymnázia Plzeň - přístavba pavilonu ,D´</v>
      </c>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6"/>
      <c r="AL42" s="346"/>
      <c r="AM42" s="346"/>
      <c r="AN42" s="346"/>
      <c r="AO42" s="346"/>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23</v>
      </c>
      <c r="D44" s="61"/>
      <c r="E44" s="61"/>
      <c r="F44" s="61"/>
      <c r="G44" s="61"/>
      <c r="H44" s="61"/>
      <c r="I44" s="61"/>
      <c r="J44" s="61"/>
      <c r="K44" s="61"/>
      <c r="L44" s="70" t="str">
        <f>IF(K8="","",K8)</f>
        <v>parc.č. 2204/2</v>
      </c>
      <c r="M44" s="61"/>
      <c r="N44" s="61"/>
      <c r="O44" s="61"/>
      <c r="P44" s="61"/>
      <c r="Q44" s="61"/>
      <c r="R44" s="61"/>
      <c r="S44" s="61"/>
      <c r="T44" s="61"/>
      <c r="U44" s="61"/>
      <c r="V44" s="61"/>
      <c r="W44" s="61"/>
      <c r="X44" s="61"/>
      <c r="Y44" s="61"/>
      <c r="Z44" s="61"/>
      <c r="AA44" s="61"/>
      <c r="AB44" s="61"/>
      <c r="AC44" s="61"/>
      <c r="AD44" s="61"/>
      <c r="AE44" s="61"/>
      <c r="AF44" s="61"/>
      <c r="AG44" s="61"/>
      <c r="AH44" s="61"/>
      <c r="AI44" s="63" t="s">
        <v>25</v>
      </c>
      <c r="AJ44" s="61"/>
      <c r="AK44" s="61"/>
      <c r="AL44" s="61"/>
      <c r="AM44" s="347" t="str">
        <f>IF(AN8= "","",AN8)</f>
        <v>17.5.2017</v>
      </c>
      <c r="AN44" s="347"/>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27</v>
      </c>
      <c r="D46" s="61"/>
      <c r="E46" s="61"/>
      <c r="F46" s="61"/>
      <c r="G46" s="61"/>
      <c r="H46" s="61"/>
      <c r="I46" s="61"/>
      <c r="J46" s="61"/>
      <c r="K46" s="61"/>
      <c r="L46" s="64" t="str">
        <f>IF(E11= "","",E11)</f>
        <v>SOU Elektrotechnické, Vejprnická 56, 31800 Plzeň</v>
      </c>
      <c r="M46" s="61"/>
      <c r="N46" s="61"/>
      <c r="O46" s="61"/>
      <c r="P46" s="61"/>
      <c r="Q46" s="61"/>
      <c r="R46" s="61"/>
      <c r="S46" s="61"/>
      <c r="T46" s="61"/>
      <c r="U46" s="61"/>
      <c r="V46" s="61"/>
      <c r="W46" s="61"/>
      <c r="X46" s="61"/>
      <c r="Y46" s="61"/>
      <c r="Z46" s="61"/>
      <c r="AA46" s="61"/>
      <c r="AB46" s="61"/>
      <c r="AC46" s="61"/>
      <c r="AD46" s="61"/>
      <c r="AE46" s="61"/>
      <c r="AF46" s="61"/>
      <c r="AG46" s="61"/>
      <c r="AH46" s="61"/>
      <c r="AI46" s="63" t="s">
        <v>33</v>
      </c>
      <c r="AJ46" s="61"/>
      <c r="AK46" s="61"/>
      <c r="AL46" s="61"/>
      <c r="AM46" s="348" t="str">
        <f>IF(E17="","",E17)</f>
        <v>L.Beneda, Čižická 279, 332 09 Štěnovice</v>
      </c>
      <c r="AN46" s="348"/>
      <c r="AO46" s="348"/>
      <c r="AP46" s="348"/>
      <c r="AQ46" s="61"/>
      <c r="AR46" s="59"/>
      <c r="AS46" s="349" t="s">
        <v>54</v>
      </c>
      <c r="AT46" s="350"/>
      <c r="AU46" s="72"/>
      <c r="AV46" s="72"/>
      <c r="AW46" s="72"/>
      <c r="AX46" s="72"/>
      <c r="AY46" s="72"/>
      <c r="AZ46" s="72"/>
      <c r="BA46" s="72"/>
      <c r="BB46" s="72"/>
      <c r="BC46" s="72"/>
      <c r="BD46" s="73"/>
    </row>
    <row r="47" spans="2:56" s="1" customFormat="1">
      <c r="B47" s="39"/>
      <c r="C47" s="63" t="s">
        <v>31</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51"/>
      <c r="AT47" s="352"/>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53"/>
      <c r="AT48" s="354"/>
      <c r="AU48" s="40"/>
      <c r="AV48" s="40"/>
      <c r="AW48" s="40"/>
      <c r="AX48" s="40"/>
      <c r="AY48" s="40"/>
      <c r="AZ48" s="40"/>
      <c r="BA48" s="40"/>
      <c r="BB48" s="40"/>
      <c r="BC48" s="40"/>
      <c r="BD48" s="76"/>
    </row>
    <row r="49" spans="1:91" s="1" customFormat="1" ht="29.25" customHeight="1">
      <c r="B49" s="39"/>
      <c r="C49" s="355" t="s">
        <v>55</v>
      </c>
      <c r="D49" s="356"/>
      <c r="E49" s="356"/>
      <c r="F49" s="356"/>
      <c r="G49" s="356"/>
      <c r="H49" s="77"/>
      <c r="I49" s="357" t="s">
        <v>56</v>
      </c>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8" t="s">
        <v>57</v>
      </c>
      <c r="AH49" s="356"/>
      <c r="AI49" s="356"/>
      <c r="AJ49" s="356"/>
      <c r="AK49" s="356"/>
      <c r="AL49" s="356"/>
      <c r="AM49" s="356"/>
      <c r="AN49" s="357" t="s">
        <v>58</v>
      </c>
      <c r="AO49" s="356"/>
      <c r="AP49" s="356"/>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62">
        <f>ROUND(SUM(AG52:AG53),2)</f>
        <v>0</v>
      </c>
      <c r="AH51" s="362"/>
      <c r="AI51" s="362"/>
      <c r="AJ51" s="362"/>
      <c r="AK51" s="362"/>
      <c r="AL51" s="362"/>
      <c r="AM51" s="362"/>
      <c r="AN51" s="363">
        <f>SUM(AG51,AT51)</f>
        <v>0</v>
      </c>
      <c r="AO51" s="363"/>
      <c r="AP51" s="363"/>
      <c r="AQ51" s="87" t="s">
        <v>21</v>
      </c>
      <c r="AR51" s="69"/>
      <c r="AS51" s="88">
        <f>ROUND(SUM(AS52:AS53),2)</f>
        <v>0</v>
      </c>
      <c r="AT51" s="89">
        <f>ROUND(SUM(AV51:AW51),2)</f>
        <v>0</v>
      </c>
      <c r="AU51" s="90">
        <f>ROUND(SUM(AU52:AU53),5)</f>
        <v>0</v>
      </c>
      <c r="AV51" s="89">
        <f>ROUND(AZ51*L26,2)</f>
        <v>0</v>
      </c>
      <c r="AW51" s="89">
        <f>ROUND(BA51*L27,2)</f>
        <v>0</v>
      </c>
      <c r="AX51" s="89">
        <f>ROUND(BB51*L26,2)</f>
        <v>0</v>
      </c>
      <c r="AY51" s="89">
        <f>ROUND(BC51*L27,2)</f>
        <v>0</v>
      </c>
      <c r="AZ51" s="89">
        <f>ROUND(SUM(AZ52:AZ53),2)</f>
        <v>0</v>
      </c>
      <c r="BA51" s="89">
        <f>ROUND(SUM(BA52:BA53),2)</f>
        <v>0</v>
      </c>
      <c r="BB51" s="89">
        <f>ROUND(SUM(BB52:BB53),2)</f>
        <v>0</v>
      </c>
      <c r="BC51" s="89">
        <f>ROUND(SUM(BC52:BC53),2)</f>
        <v>0</v>
      </c>
      <c r="BD51" s="91">
        <f>ROUND(SUM(BD52:BD53),2)</f>
        <v>0</v>
      </c>
      <c r="BS51" s="92" t="s">
        <v>73</v>
      </c>
      <c r="BT51" s="92" t="s">
        <v>74</v>
      </c>
      <c r="BU51" s="93" t="s">
        <v>75</v>
      </c>
      <c r="BV51" s="92" t="s">
        <v>76</v>
      </c>
      <c r="BW51" s="92" t="s">
        <v>7</v>
      </c>
      <c r="BX51" s="92" t="s">
        <v>77</v>
      </c>
      <c r="CL51" s="92" t="s">
        <v>21</v>
      </c>
    </row>
    <row r="52" spans="1:91" s="5" customFormat="1" ht="22.5" customHeight="1">
      <c r="A52" s="94" t="s">
        <v>78</v>
      </c>
      <c r="B52" s="95"/>
      <c r="C52" s="96"/>
      <c r="D52" s="361" t="s">
        <v>79</v>
      </c>
      <c r="E52" s="361"/>
      <c r="F52" s="361"/>
      <c r="G52" s="361"/>
      <c r="H52" s="361"/>
      <c r="I52" s="97"/>
      <c r="J52" s="361" t="s">
        <v>80</v>
      </c>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59">
        <f>'01 - Stavební objekt'!J27</f>
        <v>0</v>
      </c>
      <c r="AH52" s="360"/>
      <c r="AI52" s="360"/>
      <c r="AJ52" s="360"/>
      <c r="AK52" s="360"/>
      <c r="AL52" s="360"/>
      <c r="AM52" s="360"/>
      <c r="AN52" s="359">
        <f>SUM(AG52,AT52)</f>
        <v>0</v>
      </c>
      <c r="AO52" s="360"/>
      <c r="AP52" s="360"/>
      <c r="AQ52" s="98" t="s">
        <v>81</v>
      </c>
      <c r="AR52" s="99"/>
      <c r="AS52" s="100">
        <v>0</v>
      </c>
      <c r="AT52" s="101">
        <f>ROUND(SUM(AV52:AW52),2)</f>
        <v>0</v>
      </c>
      <c r="AU52" s="102">
        <f>'01 - Stavební objekt'!P120</f>
        <v>0</v>
      </c>
      <c r="AV52" s="101">
        <f>'01 - Stavební objekt'!J30</f>
        <v>0</v>
      </c>
      <c r="AW52" s="101">
        <f>'01 - Stavební objekt'!J31</f>
        <v>0</v>
      </c>
      <c r="AX52" s="101">
        <f>'01 - Stavební objekt'!J32</f>
        <v>0</v>
      </c>
      <c r="AY52" s="101">
        <f>'01 - Stavební objekt'!J33</f>
        <v>0</v>
      </c>
      <c r="AZ52" s="101">
        <f>'01 - Stavební objekt'!F30</f>
        <v>0</v>
      </c>
      <c r="BA52" s="101">
        <f>'01 - Stavební objekt'!F31</f>
        <v>0</v>
      </c>
      <c r="BB52" s="101">
        <f>'01 - Stavební objekt'!F32</f>
        <v>0</v>
      </c>
      <c r="BC52" s="101">
        <f>'01 - Stavební objekt'!F33</f>
        <v>0</v>
      </c>
      <c r="BD52" s="103">
        <f>'01 - Stavební objekt'!F34</f>
        <v>0</v>
      </c>
      <c r="BT52" s="104" t="s">
        <v>82</v>
      </c>
      <c r="BV52" s="104" t="s">
        <v>76</v>
      </c>
      <c r="BW52" s="104" t="s">
        <v>83</v>
      </c>
      <c r="BX52" s="104" t="s">
        <v>7</v>
      </c>
      <c r="CL52" s="104" t="s">
        <v>21</v>
      </c>
      <c r="CM52" s="104" t="s">
        <v>84</v>
      </c>
    </row>
    <row r="53" spans="1:91" s="5" customFormat="1" ht="22.5" customHeight="1">
      <c r="A53" s="94" t="s">
        <v>78</v>
      </c>
      <c r="B53" s="95"/>
      <c r="C53" s="96"/>
      <c r="D53" s="361" t="s">
        <v>85</v>
      </c>
      <c r="E53" s="361"/>
      <c r="F53" s="361"/>
      <c r="G53" s="361"/>
      <c r="H53" s="361"/>
      <c r="I53" s="97"/>
      <c r="J53" s="361" t="s">
        <v>86</v>
      </c>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59">
        <f>'02 - Vedlejší a ostatní n...'!J27</f>
        <v>0</v>
      </c>
      <c r="AH53" s="360"/>
      <c r="AI53" s="360"/>
      <c r="AJ53" s="360"/>
      <c r="AK53" s="360"/>
      <c r="AL53" s="360"/>
      <c r="AM53" s="360"/>
      <c r="AN53" s="359">
        <f>SUM(AG53,AT53)</f>
        <v>0</v>
      </c>
      <c r="AO53" s="360"/>
      <c r="AP53" s="360"/>
      <c r="AQ53" s="98" t="s">
        <v>87</v>
      </c>
      <c r="AR53" s="99"/>
      <c r="AS53" s="105">
        <v>0</v>
      </c>
      <c r="AT53" s="106">
        <f>ROUND(SUM(AV53:AW53),2)</f>
        <v>0</v>
      </c>
      <c r="AU53" s="107">
        <f>'02 - Vedlejší a ostatní n...'!P77</f>
        <v>0</v>
      </c>
      <c r="AV53" s="106">
        <f>'02 - Vedlejší a ostatní n...'!J30</f>
        <v>0</v>
      </c>
      <c r="AW53" s="106">
        <f>'02 - Vedlejší a ostatní n...'!J31</f>
        <v>0</v>
      </c>
      <c r="AX53" s="106">
        <f>'02 - Vedlejší a ostatní n...'!J32</f>
        <v>0</v>
      </c>
      <c r="AY53" s="106">
        <f>'02 - Vedlejší a ostatní n...'!J33</f>
        <v>0</v>
      </c>
      <c r="AZ53" s="106">
        <f>'02 - Vedlejší a ostatní n...'!F30</f>
        <v>0</v>
      </c>
      <c r="BA53" s="106">
        <f>'02 - Vedlejší a ostatní n...'!F31</f>
        <v>0</v>
      </c>
      <c r="BB53" s="106">
        <f>'02 - Vedlejší a ostatní n...'!F32</f>
        <v>0</v>
      </c>
      <c r="BC53" s="106">
        <f>'02 - Vedlejší a ostatní n...'!F33</f>
        <v>0</v>
      </c>
      <c r="BD53" s="108">
        <f>'02 - Vedlejší a ostatní n...'!F34</f>
        <v>0</v>
      </c>
      <c r="BT53" s="104" t="s">
        <v>82</v>
      </c>
      <c r="BV53" s="104" t="s">
        <v>76</v>
      </c>
      <c r="BW53" s="104" t="s">
        <v>88</v>
      </c>
      <c r="BX53" s="104" t="s">
        <v>7</v>
      </c>
      <c r="CL53" s="104" t="s">
        <v>21</v>
      </c>
      <c r="CM53" s="104" t="s">
        <v>84</v>
      </c>
    </row>
    <row r="54" spans="1:91" s="1" customFormat="1" ht="30" customHeight="1">
      <c r="B54" s="39"/>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59"/>
    </row>
    <row r="55" spans="1:91" s="1" customFormat="1" ht="6.95" customHeight="1">
      <c r="B55" s="54"/>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9"/>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53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72" t="s">
        <v>90</v>
      </c>
      <c r="H1" s="372"/>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4"/>
      <c r="M2" s="364"/>
      <c r="N2" s="364"/>
      <c r="O2" s="364"/>
      <c r="P2" s="364"/>
      <c r="Q2" s="364"/>
      <c r="R2" s="364"/>
      <c r="S2" s="364"/>
      <c r="T2" s="364"/>
      <c r="U2" s="364"/>
      <c r="V2" s="364"/>
      <c r="AT2" s="22" t="s">
        <v>83</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5" t="str">
        <f>'Rekapitulace stavby'!K6</f>
        <v>II. etapa rozvoje sportovního gymnázia Plzeň - přístavba pavilonu ,D´</v>
      </c>
      <c r="F7" s="366"/>
      <c r="G7" s="366"/>
      <c r="H7" s="366"/>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7" t="s">
        <v>96</v>
      </c>
      <c r="F9" s="368"/>
      <c r="G9" s="368"/>
      <c r="H9" s="368"/>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17.5.2017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05.75" customHeight="1">
      <c r="B24" s="119"/>
      <c r="C24" s="120"/>
      <c r="D24" s="120"/>
      <c r="E24" s="334" t="s">
        <v>39</v>
      </c>
      <c r="F24" s="334"/>
      <c r="G24" s="334"/>
      <c r="H24" s="334"/>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ROUND(J120,2)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ROUND(SUM(BE120:BE1534), 2)</f>
        <v>0</v>
      </c>
      <c r="G30" s="40"/>
      <c r="H30" s="40"/>
      <c r="I30" s="129">
        <v>0.21</v>
      </c>
      <c r="J30" s="128">
        <f>ROUND(ROUND((SUM(BE120:BE1534)), 2)*I30, 2)</f>
        <v>0</v>
      </c>
      <c r="K30" s="43"/>
    </row>
    <row r="31" spans="2:11" s="1" customFormat="1" ht="14.45" customHeight="1">
      <c r="B31" s="39"/>
      <c r="C31" s="40"/>
      <c r="D31" s="40"/>
      <c r="E31" s="47" t="s">
        <v>46</v>
      </c>
      <c r="F31" s="128">
        <f>ROUND(SUM(BF120:BF1534), 2)</f>
        <v>0</v>
      </c>
      <c r="G31" s="40"/>
      <c r="H31" s="40"/>
      <c r="I31" s="129">
        <v>0.15</v>
      </c>
      <c r="J31" s="128">
        <f>ROUND(ROUND((SUM(BF120:BF1534)), 2)*I31, 2)</f>
        <v>0</v>
      </c>
      <c r="K31" s="43"/>
    </row>
    <row r="32" spans="2:11" s="1" customFormat="1" ht="14.45" hidden="1" customHeight="1">
      <c r="B32" s="39"/>
      <c r="C32" s="40"/>
      <c r="D32" s="40"/>
      <c r="E32" s="47" t="s">
        <v>47</v>
      </c>
      <c r="F32" s="128">
        <f>ROUND(SUM(BG120:BG1534), 2)</f>
        <v>0</v>
      </c>
      <c r="G32" s="40"/>
      <c r="H32" s="40"/>
      <c r="I32" s="129">
        <v>0.21</v>
      </c>
      <c r="J32" s="128">
        <v>0</v>
      </c>
      <c r="K32" s="43"/>
    </row>
    <row r="33" spans="2:11" s="1" customFormat="1" ht="14.45" hidden="1" customHeight="1">
      <c r="B33" s="39"/>
      <c r="C33" s="40"/>
      <c r="D33" s="40"/>
      <c r="E33" s="47" t="s">
        <v>48</v>
      </c>
      <c r="F33" s="128">
        <f>ROUND(SUM(BH120:BH1534), 2)</f>
        <v>0</v>
      </c>
      <c r="G33" s="40"/>
      <c r="H33" s="40"/>
      <c r="I33" s="129">
        <v>0.15</v>
      </c>
      <c r="J33" s="128">
        <v>0</v>
      </c>
      <c r="K33" s="43"/>
    </row>
    <row r="34" spans="2:11" s="1" customFormat="1" ht="14.45" hidden="1" customHeight="1">
      <c r="B34" s="39"/>
      <c r="C34" s="40"/>
      <c r="D34" s="40"/>
      <c r="E34" s="47" t="s">
        <v>49</v>
      </c>
      <c r="F34" s="128">
        <f>ROUND(SUM(BI120:BI1534),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5" t="str">
        <f>E7</f>
        <v>II. etapa rozvoje sportovního gymnázia Plzeň - přístavba pavilonu ,D´</v>
      </c>
      <c r="F45" s="366"/>
      <c r="G45" s="366"/>
      <c r="H45" s="366"/>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7" t="str">
        <f>E9</f>
        <v>01 - Stavební objekt</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parc.č. 2204/2</v>
      </c>
      <c r="G49" s="40"/>
      <c r="H49" s="40"/>
      <c r="I49" s="117" t="s">
        <v>25</v>
      </c>
      <c r="J49" s="118" t="str">
        <f>IF(J12="","",J12)</f>
        <v>17.5.2017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 Elektrotechnické, Vejprnická 56, 31800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J120</f>
        <v>0</v>
      </c>
      <c r="K56" s="43"/>
      <c r="AU56" s="22" t="s">
        <v>101</v>
      </c>
    </row>
    <row r="57" spans="2:47" s="7" customFormat="1" ht="24.95" customHeight="1">
      <c r="B57" s="147"/>
      <c r="C57" s="148"/>
      <c r="D57" s="149" t="s">
        <v>102</v>
      </c>
      <c r="E57" s="150"/>
      <c r="F57" s="150"/>
      <c r="G57" s="150"/>
      <c r="H57" s="150"/>
      <c r="I57" s="151"/>
      <c r="J57" s="152">
        <f>J121</f>
        <v>0</v>
      </c>
      <c r="K57" s="153"/>
    </row>
    <row r="58" spans="2:47" s="8" customFormat="1" ht="19.899999999999999" customHeight="1">
      <c r="B58" s="154"/>
      <c r="C58" s="155"/>
      <c r="D58" s="156" t="s">
        <v>103</v>
      </c>
      <c r="E58" s="157"/>
      <c r="F58" s="157"/>
      <c r="G58" s="157"/>
      <c r="H58" s="157"/>
      <c r="I58" s="158"/>
      <c r="J58" s="159">
        <f>J122</f>
        <v>0</v>
      </c>
      <c r="K58" s="160"/>
    </row>
    <row r="59" spans="2:47" s="8" customFormat="1" ht="19.899999999999999" customHeight="1">
      <c r="B59" s="154"/>
      <c r="C59" s="155"/>
      <c r="D59" s="156" t="s">
        <v>104</v>
      </c>
      <c r="E59" s="157"/>
      <c r="F59" s="157"/>
      <c r="G59" s="157"/>
      <c r="H59" s="157"/>
      <c r="I59" s="158"/>
      <c r="J59" s="159">
        <f>J177</f>
        <v>0</v>
      </c>
      <c r="K59" s="160"/>
    </row>
    <row r="60" spans="2:47" s="8" customFormat="1" ht="19.899999999999999" customHeight="1">
      <c r="B60" s="154"/>
      <c r="C60" s="155"/>
      <c r="D60" s="156" t="s">
        <v>105</v>
      </c>
      <c r="E60" s="157"/>
      <c r="F60" s="157"/>
      <c r="G60" s="157"/>
      <c r="H60" s="157"/>
      <c r="I60" s="158"/>
      <c r="J60" s="159">
        <f>J209</f>
        <v>0</v>
      </c>
      <c r="K60" s="160"/>
    </row>
    <row r="61" spans="2:47" s="8" customFormat="1" ht="19.899999999999999" customHeight="1">
      <c r="B61" s="154"/>
      <c r="C61" s="155"/>
      <c r="D61" s="156" t="s">
        <v>106</v>
      </c>
      <c r="E61" s="157"/>
      <c r="F61" s="157"/>
      <c r="G61" s="157"/>
      <c r="H61" s="157"/>
      <c r="I61" s="158"/>
      <c r="J61" s="159">
        <f>J262</f>
        <v>0</v>
      </c>
      <c r="K61" s="160"/>
    </row>
    <row r="62" spans="2:47" s="8" customFormat="1" ht="19.899999999999999" customHeight="1">
      <c r="B62" s="154"/>
      <c r="C62" s="155"/>
      <c r="D62" s="156" t="s">
        <v>107</v>
      </c>
      <c r="E62" s="157"/>
      <c r="F62" s="157"/>
      <c r="G62" s="157"/>
      <c r="H62" s="157"/>
      <c r="I62" s="158"/>
      <c r="J62" s="159">
        <f>J477</f>
        <v>0</v>
      </c>
      <c r="K62" s="160"/>
    </row>
    <row r="63" spans="2:47" s="8" customFormat="1" ht="19.899999999999999" customHeight="1">
      <c r="B63" s="154"/>
      <c r="C63" s="155"/>
      <c r="D63" s="156" t="s">
        <v>108</v>
      </c>
      <c r="E63" s="157"/>
      <c r="F63" s="157"/>
      <c r="G63" s="157"/>
      <c r="H63" s="157"/>
      <c r="I63" s="158"/>
      <c r="J63" s="159">
        <f>J537</f>
        <v>0</v>
      </c>
      <c r="K63" s="160"/>
    </row>
    <row r="64" spans="2:47" s="8" customFormat="1" ht="19.899999999999999" customHeight="1">
      <c r="B64" s="154"/>
      <c r="C64" s="155"/>
      <c r="D64" s="156" t="s">
        <v>109</v>
      </c>
      <c r="E64" s="157"/>
      <c r="F64" s="157"/>
      <c r="G64" s="157"/>
      <c r="H64" s="157"/>
      <c r="I64" s="158"/>
      <c r="J64" s="159">
        <f>J577</f>
        <v>0</v>
      </c>
      <c r="K64" s="160"/>
    </row>
    <row r="65" spans="2:11" s="8" customFormat="1" ht="19.899999999999999" customHeight="1">
      <c r="B65" s="154"/>
      <c r="C65" s="155"/>
      <c r="D65" s="156" t="s">
        <v>110</v>
      </c>
      <c r="E65" s="157"/>
      <c r="F65" s="157"/>
      <c r="G65" s="157"/>
      <c r="H65" s="157"/>
      <c r="I65" s="158"/>
      <c r="J65" s="159">
        <f>J585</f>
        <v>0</v>
      </c>
      <c r="K65" s="160"/>
    </row>
    <row r="66" spans="2:11" s="8" customFormat="1" ht="19.899999999999999" customHeight="1">
      <c r="B66" s="154"/>
      <c r="C66" s="155"/>
      <c r="D66" s="156" t="s">
        <v>111</v>
      </c>
      <c r="E66" s="157"/>
      <c r="F66" s="157"/>
      <c r="G66" s="157"/>
      <c r="H66" s="157"/>
      <c r="I66" s="158"/>
      <c r="J66" s="159">
        <f>J738</f>
        <v>0</v>
      </c>
      <c r="K66" s="160"/>
    </row>
    <row r="67" spans="2:11" s="8" customFormat="1" ht="19.899999999999999" customHeight="1">
      <c r="B67" s="154"/>
      <c r="C67" s="155"/>
      <c r="D67" s="156" t="s">
        <v>112</v>
      </c>
      <c r="E67" s="157"/>
      <c r="F67" s="157"/>
      <c r="G67" s="157"/>
      <c r="H67" s="157"/>
      <c r="I67" s="158"/>
      <c r="J67" s="159">
        <f>J823</f>
        <v>0</v>
      </c>
      <c r="K67" s="160"/>
    </row>
    <row r="68" spans="2:11" s="8" customFormat="1" ht="19.899999999999999" customHeight="1">
      <c r="B68" s="154"/>
      <c r="C68" s="155"/>
      <c r="D68" s="156" t="s">
        <v>113</v>
      </c>
      <c r="E68" s="157"/>
      <c r="F68" s="157"/>
      <c r="G68" s="157"/>
      <c r="H68" s="157"/>
      <c r="I68" s="158"/>
      <c r="J68" s="159">
        <f>J850</f>
        <v>0</v>
      </c>
      <c r="K68" s="160"/>
    </row>
    <row r="69" spans="2:11" s="8" customFormat="1" ht="19.899999999999999" customHeight="1">
      <c r="B69" s="154"/>
      <c r="C69" s="155"/>
      <c r="D69" s="156" t="s">
        <v>114</v>
      </c>
      <c r="E69" s="157"/>
      <c r="F69" s="157"/>
      <c r="G69" s="157"/>
      <c r="H69" s="157"/>
      <c r="I69" s="158"/>
      <c r="J69" s="159">
        <f>J863</f>
        <v>0</v>
      </c>
      <c r="K69" s="160"/>
    </row>
    <row r="70" spans="2:11" s="8" customFormat="1" ht="19.899999999999999" customHeight="1">
      <c r="B70" s="154"/>
      <c r="C70" s="155"/>
      <c r="D70" s="156" t="s">
        <v>115</v>
      </c>
      <c r="E70" s="157"/>
      <c r="F70" s="157"/>
      <c r="G70" s="157"/>
      <c r="H70" s="157"/>
      <c r="I70" s="158"/>
      <c r="J70" s="159">
        <f>J869</f>
        <v>0</v>
      </c>
      <c r="K70" s="160"/>
    </row>
    <row r="71" spans="2:11" s="8" customFormat="1" ht="19.899999999999999" customHeight="1">
      <c r="B71" s="154"/>
      <c r="C71" s="155"/>
      <c r="D71" s="156" t="s">
        <v>116</v>
      </c>
      <c r="E71" s="157"/>
      <c r="F71" s="157"/>
      <c r="G71" s="157"/>
      <c r="H71" s="157"/>
      <c r="I71" s="158"/>
      <c r="J71" s="159">
        <f>J892</f>
        <v>0</v>
      </c>
      <c r="K71" s="160"/>
    </row>
    <row r="72" spans="2:11" s="8" customFormat="1" ht="19.899999999999999" customHeight="1">
      <c r="B72" s="154"/>
      <c r="C72" s="155"/>
      <c r="D72" s="156" t="s">
        <v>117</v>
      </c>
      <c r="E72" s="157"/>
      <c r="F72" s="157"/>
      <c r="G72" s="157"/>
      <c r="H72" s="157"/>
      <c r="I72" s="158"/>
      <c r="J72" s="159">
        <f>J898</f>
        <v>0</v>
      </c>
      <c r="K72" s="160"/>
    </row>
    <row r="73" spans="2:11" s="8" customFormat="1" ht="19.899999999999999" customHeight="1">
      <c r="B73" s="154"/>
      <c r="C73" s="155"/>
      <c r="D73" s="156" t="s">
        <v>118</v>
      </c>
      <c r="E73" s="157"/>
      <c r="F73" s="157"/>
      <c r="G73" s="157"/>
      <c r="H73" s="157"/>
      <c r="I73" s="158"/>
      <c r="J73" s="159">
        <f>J914</f>
        <v>0</v>
      </c>
      <c r="K73" s="160"/>
    </row>
    <row r="74" spans="2:11" s="8" customFormat="1" ht="19.899999999999999" customHeight="1">
      <c r="B74" s="154"/>
      <c r="C74" s="155"/>
      <c r="D74" s="156" t="s">
        <v>119</v>
      </c>
      <c r="E74" s="157"/>
      <c r="F74" s="157"/>
      <c r="G74" s="157"/>
      <c r="H74" s="157"/>
      <c r="I74" s="158"/>
      <c r="J74" s="159">
        <f>J920</f>
        <v>0</v>
      </c>
      <c r="K74" s="160"/>
    </row>
    <row r="75" spans="2:11" s="7" customFormat="1" ht="24.95" customHeight="1">
      <c r="B75" s="147"/>
      <c r="C75" s="148"/>
      <c r="D75" s="149" t="s">
        <v>120</v>
      </c>
      <c r="E75" s="150"/>
      <c r="F75" s="150"/>
      <c r="G75" s="150"/>
      <c r="H75" s="150"/>
      <c r="I75" s="151"/>
      <c r="J75" s="152">
        <f>J922</f>
        <v>0</v>
      </c>
      <c r="K75" s="153"/>
    </row>
    <row r="76" spans="2:11" s="8" customFormat="1" ht="19.899999999999999" customHeight="1">
      <c r="B76" s="154"/>
      <c r="C76" s="155"/>
      <c r="D76" s="156" t="s">
        <v>121</v>
      </c>
      <c r="E76" s="157"/>
      <c r="F76" s="157"/>
      <c r="G76" s="157"/>
      <c r="H76" s="157"/>
      <c r="I76" s="158"/>
      <c r="J76" s="159">
        <f>J923</f>
        <v>0</v>
      </c>
      <c r="K76" s="160"/>
    </row>
    <row r="77" spans="2:11" s="8" customFormat="1" ht="19.899999999999999" customHeight="1">
      <c r="B77" s="154"/>
      <c r="C77" s="155"/>
      <c r="D77" s="156" t="s">
        <v>122</v>
      </c>
      <c r="E77" s="157"/>
      <c r="F77" s="157"/>
      <c r="G77" s="157"/>
      <c r="H77" s="157"/>
      <c r="I77" s="158"/>
      <c r="J77" s="159">
        <f>J950</f>
        <v>0</v>
      </c>
      <c r="K77" s="160"/>
    </row>
    <row r="78" spans="2:11" s="8" customFormat="1" ht="19.899999999999999" customHeight="1">
      <c r="B78" s="154"/>
      <c r="C78" s="155"/>
      <c r="D78" s="156" t="s">
        <v>123</v>
      </c>
      <c r="E78" s="157"/>
      <c r="F78" s="157"/>
      <c r="G78" s="157"/>
      <c r="H78" s="157"/>
      <c r="I78" s="158"/>
      <c r="J78" s="159">
        <f>J963</f>
        <v>0</v>
      </c>
      <c r="K78" s="160"/>
    </row>
    <row r="79" spans="2:11" s="8" customFormat="1" ht="19.899999999999999" customHeight="1">
      <c r="B79" s="154"/>
      <c r="C79" s="155"/>
      <c r="D79" s="156" t="s">
        <v>124</v>
      </c>
      <c r="E79" s="157"/>
      <c r="F79" s="157"/>
      <c r="G79" s="157"/>
      <c r="H79" s="157"/>
      <c r="I79" s="158"/>
      <c r="J79" s="159">
        <f>J1016</f>
        <v>0</v>
      </c>
      <c r="K79" s="160"/>
    </row>
    <row r="80" spans="2:11" s="8" customFormat="1" ht="19.899999999999999" customHeight="1">
      <c r="B80" s="154"/>
      <c r="C80" s="155"/>
      <c r="D80" s="156" t="s">
        <v>125</v>
      </c>
      <c r="E80" s="157"/>
      <c r="F80" s="157"/>
      <c r="G80" s="157"/>
      <c r="H80" s="157"/>
      <c r="I80" s="158"/>
      <c r="J80" s="159">
        <f>J1039</f>
        <v>0</v>
      </c>
      <c r="K80" s="160"/>
    </row>
    <row r="81" spans="2:11" s="8" customFormat="1" ht="19.899999999999999" customHeight="1">
      <c r="B81" s="154"/>
      <c r="C81" s="155"/>
      <c r="D81" s="156" t="s">
        <v>126</v>
      </c>
      <c r="E81" s="157"/>
      <c r="F81" s="157"/>
      <c r="G81" s="157"/>
      <c r="H81" s="157"/>
      <c r="I81" s="158"/>
      <c r="J81" s="159">
        <f>J1048</f>
        <v>0</v>
      </c>
      <c r="K81" s="160"/>
    </row>
    <row r="82" spans="2:11" s="8" customFormat="1" ht="19.899999999999999" customHeight="1">
      <c r="B82" s="154"/>
      <c r="C82" s="155"/>
      <c r="D82" s="156" t="s">
        <v>127</v>
      </c>
      <c r="E82" s="157"/>
      <c r="F82" s="157"/>
      <c r="G82" s="157"/>
      <c r="H82" s="157"/>
      <c r="I82" s="158"/>
      <c r="J82" s="159">
        <f>J1075</f>
        <v>0</v>
      </c>
      <c r="K82" s="160"/>
    </row>
    <row r="83" spans="2:11" s="8" customFormat="1" ht="19.899999999999999" customHeight="1">
      <c r="B83" s="154"/>
      <c r="C83" s="155"/>
      <c r="D83" s="156" t="s">
        <v>128</v>
      </c>
      <c r="E83" s="157"/>
      <c r="F83" s="157"/>
      <c r="G83" s="157"/>
      <c r="H83" s="157"/>
      <c r="I83" s="158"/>
      <c r="J83" s="159">
        <f>J1079</f>
        <v>0</v>
      </c>
      <c r="K83" s="160"/>
    </row>
    <row r="84" spans="2:11" s="8" customFormat="1" ht="19.899999999999999" customHeight="1">
      <c r="B84" s="154"/>
      <c r="C84" s="155"/>
      <c r="D84" s="156" t="s">
        <v>129</v>
      </c>
      <c r="E84" s="157"/>
      <c r="F84" s="157"/>
      <c r="G84" s="157"/>
      <c r="H84" s="157"/>
      <c r="I84" s="158"/>
      <c r="J84" s="159">
        <f>J1083</f>
        <v>0</v>
      </c>
      <c r="K84" s="160"/>
    </row>
    <row r="85" spans="2:11" s="8" customFormat="1" ht="19.899999999999999" customHeight="1">
      <c r="B85" s="154"/>
      <c r="C85" s="155"/>
      <c r="D85" s="156" t="s">
        <v>130</v>
      </c>
      <c r="E85" s="157"/>
      <c r="F85" s="157"/>
      <c r="G85" s="157"/>
      <c r="H85" s="157"/>
      <c r="I85" s="158"/>
      <c r="J85" s="159">
        <f>J1087</f>
        <v>0</v>
      </c>
      <c r="K85" s="160"/>
    </row>
    <row r="86" spans="2:11" s="8" customFormat="1" ht="19.899999999999999" customHeight="1">
      <c r="B86" s="154"/>
      <c r="C86" s="155"/>
      <c r="D86" s="156" t="s">
        <v>131</v>
      </c>
      <c r="E86" s="157"/>
      <c r="F86" s="157"/>
      <c r="G86" s="157"/>
      <c r="H86" s="157"/>
      <c r="I86" s="158"/>
      <c r="J86" s="159">
        <f>J1096</f>
        <v>0</v>
      </c>
      <c r="K86" s="160"/>
    </row>
    <row r="87" spans="2:11" s="8" customFormat="1" ht="19.899999999999999" customHeight="1">
      <c r="B87" s="154"/>
      <c r="C87" s="155"/>
      <c r="D87" s="156" t="s">
        <v>132</v>
      </c>
      <c r="E87" s="157"/>
      <c r="F87" s="157"/>
      <c r="G87" s="157"/>
      <c r="H87" s="157"/>
      <c r="I87" s="158"/>
      <c r="J87" s="159">
        <f>J1129</f>
        <v>0</v>
      </c>
      <c r="K87" s="160"/>
    </row>
    <row r="88" spans="2:11" s="8" customFormat="1" ht="19.899999999999999" customHeight="1">
      <c r="B88" s="154"/>
      <c r="C88" s="155"/>
      <c r="D88" s="156" t="s">
        <v>133</v>
      </c>
      <c r="E88" s="157"/>
      <c r="F88" s="157"/>
      <c r="G88" s="157"/>
      <c r="H88" s="157"/>
      <c r="I88" s="158"/>
      <c r="J88" s="159">
        <f>J1162</f>
        <v>0</v>
      </c>
      <c r="K88" s="160"/>
    </row>
    <row r="89" spans="2:11" s="8" customFormat="1" ht="19.899999999999999" customHeight="1">
      <c r="B89" s="154"/>
      <c r="C89" s="155"/>
      <c r="D89" s="156" t="s">
        <v>134</v>
      </c>
      <c r="E89" s="157"/>
      <c r="F89" s="157"/>
      <c r="G89" s="157"/>
      <c r="H89" s="157"/>
      <c r="I89" s="158"/>
      <c r="J89" s="159">
        <f>J1179</f>
        <v>0</v>
      </c>
      <c r="K89" s="160"/>
    </row>
    <row r="90" spans="2:11" s="8" customFormat="1" ht="19.899999999999999" customHeight="1">
      <c r="B90" s="154"/>
      <c r="C90" s="155"/>
      <c r="D90" s="156" t="s">
        <v>135</v>
      </c>
      <c r="E90" s="157"/>
      <c r="F90" s="157"/>
      <c r="G90" s="157"/>
      <c r="H90" s="157"/>
      <c r="I90" s="158"/>
      <c r="J90" s="159">
        <f>J1207</f>
        <v>0</v>
      </c>
      <c r="K90" s="160"/>
    </row>
    <row r="91" spans="2:11" s="8" customFormat="1" ht="19.899999999999999" customHeight="1">
      <c r="B91" s="154"/>
      <c r="C91" s="155"/>
      <c r="D91" s="156" t="s">
        <v>136</v>
      </c>
      <c r="E91" s="157"/>
      <c r="F91" s="157"/>
      <c r="G91" s="157"/>
      <c r="H91" s="157"/>
      <c r="I91" s="158"/>
      <c r="J91" s="159">
        <f>J1261</f>
        <v>0</v>
      </c>
      <c r="K91" s="160"/>
    </row>
    <row r="92" spans="2:11" s="8" customFormat="1" ht="19.899999999999999" customHeight="1">
      <c r="B92" s="154"/>
      <c r="C92" s="155"/>
      <c r="D92" s="156" t="s">
        <v>137</v>
      </c>
      <c r="E92" s="157"/>
      <c r="F92" s="157"/>
      <c r="G92" s="157"/>
      <c r="H92" s="157"/>
      <c r="I92" s="158"/>
      <c r="J92" s="159">
        <f>J1276</f>
        <v>0</v>
      </c>
      <c r="K92" s="160"/>
    </row>
    <row r="93" spans="2:11" s="8" customFormat="1" ht="19.899999999999999" customHeight="1">
      <c r="B93" s="154"/>
      <c r="C93" s="155"/>
      <c r="D93" s="156" t="s">
        <v>138</v>
      </c>
      <c r="E93" s="157"/>
      <c r="F93" s="157"/>
      <c r="G93" s="157"/>
      <c r="H93" s="157"/>
      <c r="I93" s="158"/>
      <c r="J93" s="159">
        <f>J1335</f>
        <v>0</v>
      </c>
      <c r="K93" s="160"/>
    </row>
    <row r="94" spans="2:11" s="8" customFormat="1" ht="19.899999999999999" customHeight="1">
      <c r="B94" s="154"/>
      <c r="C94" s="155"/>
      <c r="D94" s="156" t="s">
        <v>139</v>
      </c>
      <c r="E94" s="157"/>
      <c r="F94" s="157"/>
      <c r="G94" s="157"/>
      <c r="H94" s="157"/>
      <c r="I94" s="158"/>
      <c r="J94" s="159">
        <f>J1384</f>
        <v>0</v>
      </c>
      <c r="K94" s="160"/>
    </row>
    <row r="95" spans="2:11" s="8" customFormat="1" ht="19.899999999999999" customHeight="1">
      <c r="B95" s="154"/>
      <c r="C95" s="155"/>
      <c r="D95" s="156" t="s">
        <v>140</v>
      </c>
      <c r="E95" s="157"/>
      <c r="F95" s="157"/>
      <c r="G95" s="157"/>
      <c r="H95" s="157"/>
      <c r="I95" s="158"/>
      <c r="J95" s="159">
        <f>J1507</f>
        <v>0</v>
      </c>
      <c r="K95" s="160"/>
    </row>
    <row r="96" spans="2:11" s="8" customFormat="1" ht="19.899999999999999" customHeight="1">
      <c r="B96" s="154"/>
      <c r="C96" s="155"/>
      <c r="D96" s="156" t="s">
        <v>141</v>
      </c>
      <c r="E96" s="157"/>
      <c r="F96" s="157"/>
      <c r="G96" s="157"/>
      <c r="H96" s="157"/>
      <c r="I96" s="158"/>
      <c r="J96" s="159">
        <f>J1518</f>
        <v>0</v>
      </c>
      <c r="K96" s="160"/>
    </row>
    <row r="97" spans="2:12" s="8" customFormat="1" ht="19.899999999999999" customHeight="1">
      <c r="B97" s="154"/>
      <c r="C97" s="155"/>
      <c r="D97" s="156" t="s">
        <v>142</v>
      </c>
      <c r="E97" s="157"/>
      <c r="F97" s="157"/>
      <c r="G97" s="157"/>
      <c r="H97" s="157"/>
      <c r="I97" s="158"/>
      <c r="J97" s="159">
        <f>J1527</f>
        <v>0</v>
      </c>
      <c r="K97" s="160"/>
    </row>
    <row r="98" spans="2:12" s="8" customFormat="1" ht="19.899999999999999" customHeight="1">
      <c r="B98" s="154"/>
      <c r="C98" s="155"/>
      <c r="D98" s="156" t="s">
        <v>143</v>
      </c>
      <c r="E98" s="157"/>
      <c r="F98" s="157"/>
      <c r="G98" s="157"/>
      <c r="H98" s="157"/>
      <c r="I98" s="158"/>
      <c r="J98" s="159">
        <f>J1529</f>
        <v>0</v>
      </c>
      <c r="K98" s="160"/>
    </row>
    <row r="99" spans="2:12" s="8" customFormat="1" ht="19.899999999999999" customHeight="1">
      <c r="B99" s="154"/>
      <c r="C99" s="155"/>
      <c r="D99" s="156" t="s">
        <v>144</v>
      </c>
      <c r="E99" s="157"/>
      <c r="F99" s="157"/>
      <c r="G99" s="157"/>
      <c r="H99" s="157"/>
      <c r="I99" s="158"/>
      <c r="J99" s="159">
        <f>J1531</f>
        <v>0</v>
      </c>
      <c r="K99" s="160"/>
    </row>
    <row r="100" spans="2:12" s="8" customFormat="1" ht="19.899999999999999" customHeight="1">
      <c r="B100" s="154"/>
      <c r="C100" s="155"/>
      <c r="D100" s="156" t="s">
        <v>145</v>
      </c>
      <c r="E100" s="157"/>
      <c r="F100" s="157"/>
      <c r="G100" s="157"/>
      <c r="H100" s="157"/>
      <c r="I100" s="158"/>
      <c r="J100" s="159">
        <f>J1533</f>
        <v>0</v>
      </c>
      <c r="K100" s="160"/>
    </row>
    <row r="101" spans="2:12" s="1" customFormat="1" ht="21.75" customHeight="1">
      <c r="B101" s="39"/>
      <c r="C101" s="40"/>
      <c r="D101" s="40"/>
      <c r="E101" s="40"/>
      <c r="F101" s="40"/>
      <c r="G101" s="40"/>
      <c r="H101" s="40"/>
      <c r="I101" s="116"/>
      <c r="J101" s="40"/>
      <c r="K101" s="43"/>
    </row>
    <row r="102" spans="2:12" s="1" customFormat="1" ht="6.95" customHeight="1">
      <c r="B102" s="54"/>
      <c r="C102" s="55"/>
      <c r="D102" s="55"/>
      <c r="E102" s="55"/>
      <c r="F102" s="55"/>
      <c r="G102" s="55"/>
      <c r="H102" s="55"/>
      <c r="I102" s="137"/>
      <c r="J102" s="55"/>
      <c r="K102" s="56"/>
    </row>
    <row r="106" spans="2:12" s="1" customFormat="1" ht="6.95" customHeight="1">
      <c r="B106" s="57"/>
      <c r="C106" s="58"/>
      <c r="D106" s="58"/>
      <c r="E106" s="58"/>
      <c r="F106" s="58"/>
      <c r="G106" s="58"/>
      <c r="H106" s="58"/>
      <c r="I106" s="140"/>
      <c r="J106" s="58"/>
      <c r="K106" s="58"/>
      <c r="L106" s="59"/>
    </row>
    <row r="107" spans="2:12" s="1" customFormat="1" ht="36.950000000000003" customHeight="1">
      <c r="B107" s="39"/>
      <c r="C107" s="60" t="s">
        <v>146</v>
      </c>
      <c r="D107" s="61"/>
      <c r="E107" s="61"/>
      <c r="F107" s="61"/>
      <c r="G107" s="61"/>
      <c r="H107" s="61"/>
      <c r="I107" s="161"/>
      <c r="J107" s="61"/>
      <c r="K107" s="61"/>
      <c r="L107" s="59"/>
    </row>
    <row r="108" spans="2:12" s="1" customFormat="1" ht="6.95" customHeight="1">
      <c r="B108" s="39"/>
      <c r="C108" s="61"/>
      <c r="D108" s="61"/>
      <c r="E108" s="61"/>
      <c r="F108" s="61"/>
      <c r="G108" s="61"/>
      <c r="H108" s="61"/>
      <c r="I108" s="161"/>
      <c r="J108" s="61"/>
      <c r="K108" s="61"/>
      <c r="L108" s="59"/>
    </row>
    <row r="109" spans="2:12" s="1" customFormat="1" ht="14.45" customHeight="1">
      <c r="B109" s="39"/>
      <c r="C109" s="63" t="s">
        <v>18</v>
      </c>
      <c r="D109" s="61"/>
      <c r="E109" s="61"/>
      <c r="F109" s="61"/>
      <c r="G109" s="61"/>
      <c r="H109" s="61"/>
      <c r="I109" s="161"/>
      <c r="J109" s="61"/>
      <c r="K109" s="61"/>
      <c r="L109" s="59"/>
    </row>
    <row r="110" spans="2:12" s="1" customFormat="1" ht="22.5" customHeight="1">
      <c r="B110" s="39"/>
      <c r="C110" s="61"/>
      <c r="D110" s="61"/>
      <c r="E110" s="369" t="str">
        <f>E7</f>
        <v>II. etapa rozvoje sportovního gymnázia Plzeň - přístavba pavilonu ,D´</v>
      </c>
      <c r="F110" s="370"/>
      <c r="G110" s="370"/>
      <c r="H110" s="370"/>
      <c r="I110" s="161"/>
      <c r="J110" s="61"/>
      <c r="K110" s="61"/>
      <c r="L110" s="59"/>
    </row>
    <row r="111" spans="2:12" s="1" customFormat="1" ht="14.45" customHeight="1">
      <c r="B111" s="39"/>
      <c r="C111" s="63" t="s">
        <v>95</v>
      </c>
      <c r="D111" s="61"/>
      <c r="E111" s="61"/>
      <c r="F111" s="61"/>
      <c r="G111" s="61"/>
      <c r="H111" s="61"/>
      <c r="I111" s="161"/>
      <c r="J111" s="61"/>
      <c r="K111" s="61"/>
      <c r="L111" s="59"/>
    </row>
    <row r="112" spans="2:12" s="1" customFormat="1" ht="23.25" customHeight="1">
      <c r="B112" s="39"/>
      <c r="C112" s="61"/>
      <c r="D112" s="61"/>
      <c r="E112" s="345" t="str">
        <f>E9</f>
        <v>01 - Stavební objekt</v>
      </c>
      <c r="F112" s="371"/>
      <c r="G112" s="371"/>
      <c r="H112" s="371"/>
      <c r="I112" s="161"/>
      <c r="J112" s="61"/>
      <c r="K112" s="61"/>
      <c r="L112" s="59"/>
    </row>
    <row r="113" spans="2:65" s="1" customFormat="1" ht="6.95" customHeight="1">
      <c r="B113" s="39"/>
      <c r="C113" s="61"/>
      <c r="D113" s="61"/>
      <c r="E113" s="61"/>
      <c r="F113" s="61"/>
      <c r="G113" s="61"/>
      <c r="H113" s="61"/>
      <c r="I113" s="161"/>
      <c r="J113" s="61"/>
      <c r="K113" s="61"/>
      <c r="L113" s="59"/>
    </row>
    <row r="114" spans="2:65" s="1" customFormat="1" ht="18" customHeight="1">
      <c r="B114" s="39"/>
      <c r="C114" s="63" t="s">
        <v>23</v>
      </c>
      <c r="D114" s="61"/>
      <c r="E114" s="61"/>
      <c r="F114" s="162" t="str">
        <f>F12</f>
        <v>parc.č. 2204/2</v>
      </c>
      <c r="G114" s="61"/>
      <c r="H114" s="61"/>
      <c r="I114" s="163" t="s">
        <v>25</v>
      </c>
      <c r="J114" s="71" t="str">
        <f>IF(J12="","",J12)</f>
        <v>17.5.2017</v>
      </c>
      <c r="K114" s="61"/>
      <c r="L114" s="59"/>
    </row>
    <row r="115" spans="2:65" s="1" customFormat="1" ht="6.95" customHeight="1">
      <c r="B115" s="39"/>
      <c r="C115" s="61"/>
      <c r="D115" s="61"/>
      <c r="E115" s="61"/>
      <c r="F115" s="61"/>
      <c r="G115" s="61"/>
      <c r="H115" s="61"/>
      <c r="I115" s="161"/>
      <c r="J115" s="61"/>
      <c r="K115" s="61"/>
      <c r="L115" s="59"/>
    </row>
    <row r="116" spans="2:65" s="1" customFormat="1">
      <c r="B116" s="39"/>
      <c r="C116" s="63" t="s">
        <v>27</v>
      </c>
      <c r="D116" s="61"/>
      <c r="E116" s="61"/>
      <c r="F116" s="162" t="str">
        <f>E15</f>
        <v>SOU Elektrotechnické, Vejprnická 56, 31800 Plzeň</v>
      </c>
      <c r="G116" s="61"/>
      <c r="H116" s="61"/>
      <c r="I116" s="163" t="s">
        <v>33</v>
      </c>
      <c r="J116" s="162" t="str">
        <f>E21</f>
        <v>L.Beneda, Čižická 279, 332 09 Štěnovice</v>
      </c>
      <c r="K116" s="61"/>
      <c r="L116" s="59"/>
    </row>
    <row r="117" spans="2:65" s="1" customFormat="1" ht="14.45" customHeight="1">
      <c r="B117" s="39"/>
      <c r="C117" s="63" t="s">
        <v>31</v>
      </c>
      <c r="D117" s="61"/>
      <c r="E117" s="61"/>
      <c r="F117" s="162" t="str">
        <f>IF(E18="","",E18)</f>
        <v/>
      </c>
      <c r="G117" s="61"/>
      <c r="H117" s="61"/>
      <c r="I117" s="161"/>
      <c r="J117" s="61"/>
      <c r="K117" s="61"/>
      <c r="L117" s="59"/>
    </row>
    <row r="118" spans="2:65" s="1" customFormat="1" ht="10.35" customHeight="1">
      <c r="B118" s="39"/>
      <c r="C118" s="61"/>
      <c r="D118" s="61"/>
      <c r="E118" s="61"/>
      <c r="F118" s="61"/>
      <c r="G118" s="61"/>
      <c r="H118" s="61"/>
      <c r="I118" s="161"/>
      <c r="J118" s="61"/>
      <c r="K118" s="61"/>
      <c r="L118" s="59"/>
    </row>
    <row r="119" spans="2:65" s="9" customFormat="1" ht="29.25" customHeight="1">
      <c r="B119" s="164"/>
      <c r="C119" s="165" t="s">
        <v>147</v>
      </c>
      <c r="D119" s="166" t="s">
        <v>59</v>
      </c>
      <c r="E119" s="166" t="s">
        <v>55</v>
      </c>
      <c r="F119" s="166" t="s">
        <v>148</v>
      </c>
      <c r="G119" s="166" t="s">
        <v>149</v>
      </c>
      <c r="H119" s="166" t="s">
        <v>150</v>
      </c>
      <c r="I119" s="167" t="s">
        <v>151</v>
      </c>
      <c r="J119" s="166" t="s">
        <v>99</v>
      </c>
      <c r="K119" s="168" t="s">
        <v>152</v>
      </c>
      <c r="L119" s="169"/>
      <c r="M119" s="79" t="s">
        <v>153</v>
      </c>
      <c r="N119" s="80" t="s">
        <v>44</v>
      </c>
      <c r="O119" s="80" t="s">
        <v>154</v>
      </c>
      <c r="P119" s="80" t="s">
        <v>155</v>
      </c>
      <c r="Q119" s="80" t="s">
        <v>156</v>
      </c>
      <c r="R119" s="80" t="s">
        <v>157</v>
      </c>
      <c r="S119" s="80" t="s">
        <v>158</v>
      </c>
      <c r="T119" s="81" t="s">
        <v>159</v>
      </c>
    </row>
    <row r="120" spans="2:65" s="1" customFormat="1" ht="29.25" customHeight="1">
      <c r="B120" s="39"/>
      <c r="C120" s="85" t="s">
        <v>100</v>
      </c>
      <c r="D120" s="61"/>
      <c r="E120" s="61"/>
      <c r="F120" s="61"/>
      <c r="G120" s="61"/>
      <c r="H120" s="61"/>
      <c r="I120" s="161"/>
      <c r="J120" s="170">
        <f>BK120</f>
        <v>0</v>
      </c>
      <c r="K120" s="61"/>
      <c r="L120" s="59"/>
      <c r="M120" s="82"/>
      <c r="N120" s="83"/>
      <c r="O120" s="83"/>
      <c r="P120" s="171">
        <f>P121+P922</f>
        <v>0</v>
      </c>
      <c r="Q120" s="83"/>
      <c r="R120" s="171">
        <f>R121+R922</f>
        <v>2462.8058556607393</v>
      </c>
      <c r="S120" s="83"/>
      <c r="T120" s="172">
        <f>T121+T922</f>
        <v>58.913724999999992</v>
      </c>
      <c r="AT120" s="22" t="s">
        <v>73</v>
      </c>
      <c r="AU120" s="22" t="s">
        <v>101</v>
      </c>
      <c r="BK120" s="173">
        <f>BK121+BK922</f>
        <v>0</v>
      </c>
    </row>
    <row r="121" spans="2:65" s="10" customFormat="1" ht="37.35" customHeight="1">
      <c r="B121" s="174"/>
      <c r="C121" s="175"/>
      <c r="D121" s="176" t="s">
        <v>73</v>
      </c>
      <c r="E121" s="177" t="s">
        <v>160</v>
      </c>
      <c r="F121" s="177" t="s">
        <v>161</v>
      </c>
      <c r="G121" s="175"/>
      <c r="H121" s="175"/>
      <c r="I121" s="178"/>
      <c r="J121" s="179">
        <f>BK121</f>
        <v>0</v>
      </c>
      <c r="K121" s="175"/>
      <c r="L121" s="180"/>
      <c r="M121" s="181"/>
      <c r="N121" s="182"/>
      <c r="O121" s="182"/>
      <c r="P121" s="183">
        <f>P122+P177+P209+P262+P477+P537+P577+P585+P738+P823+P850+P863+P869+P892+P898+P914+P920</f>
        <v>0</v>
      </c>
      <c r="Q121" s="182"/>
      <c r="R121" s="183">
        <f>R122+R177+R209+R262+R477+R537+R577+R585+R738+R823+R850+R863+R869+R892+R898+R914+R920</f>
        <v>2393.8288781619995</v>
      </c>
      <c r="S121" s="182"/>
      <c r="T121" s="184">
        <f>T122+T177+T209+T262+T477+T537+T577+T585+T738+T823+T850+T863+T869+T892+T898+T914+T920</f>
        <v>58.913724999999992</v>
      </c>
      <c r="AR121" s="185" t="s">
        <v>82</v>
      </c>
      <c r="AT121" s="186" t="s">
        <v>73</v>
      </c>
      <c r="AU121" s="186" t="s">
        <v>74</v>
      </c>
      <c r="AY121" s="185" t="s">
        <v>162</v>
      </c>
      <c r="BK121" s="187">
        <f>BK122+BK177+BK209+BK262+BK477+BK537+BK577+BK585+BK738+BK823+BK850+BK863+BK869+BK892+BK898+BK914+BK920</f>
        <v>0</v>
      </c>
    </row>
    <row r="122" spans="2:65" s="10" customFormat="1" ht="19.899999999999999" customHeight="1">
      <c r="B122" s="174"/>
      <c r="C122" s="175"/>
      <c r="D122" s="188" t="s">
        <v>73</v>
      </c>
      <c r="E122" s="189" t="s">
        <v>82</v>
      </c>
      <c r="F122" s="189" t="s">
        <v>163</v>
      </c>
      <c r="G122" s="175"/>
      <c r="H122" s="175"/>
      <c r="I122" s="178"/>
      <c r="J122" s="190">
        <f>BK122</f>
        <v>0</v>
      </c>
      <c r="K122" s="175"/>
      <c r="L122" s="180"/>
      <c r="M122" s="181"/>
      <c r="N122" s="182"/>
      <c r="O122" s="182"/>
      <c r="P122" s="183">
        <f>SUM(P123:P176)</f>
        <v>0</v>
      </c>
      <c r="Q122" s="182"/>
      <c r="R122" s="183">
        <f>SUM(R123:R176)</f>
        <v>19.0838</v>
      </c>
      <c r="S122" s="182"/>
      <c r="T122" s="184">
        <f>SUM(T123:T176)</f>
        <v>9.9364999999999988</v>
      </c>
      <c r="AR122" s="185" t="s">
        <v>82</v>
      </c>
      <c r="AT122" s="186" t="s">
        <v>73</v>
      </c>
      <c r="AU122" s="186" t="s">
        <v>82</v>
      </c>
      <c r="AY122" s="185" t="s">
        <v>162</v>
      </c>
      <c r="BK122" s="187">
        <f>SUM(BK123:BK176)</f>
        <v>0</v>
      </c>
    </row>
    <row r="123" spans="2:65" s="1" customFormat="1" ht="57" customHeight="1">
      <c r="B123" s="39"/>
      <c r="C123" s="191" t="s">
        <v>82</v>
      </c>
      <c r="D123" s="191" t="s">
        <v>164</v>
      </c>
      <c r="E123" s="192" t="s">
        <v>165</v>
      </c>
      <c r="F123" s="193" t="s">
        <v>166</v>
      </c>
      <c r="G123" s="194" t="s">
        <v>167</v>
      </c>
      <c r="H123" s="195">
        <v>16.7</v>
      </c>
      <c r="I123" s="196"/>
      <c r="J123" s="197">
        <f>ROUND(I123*H123,2)</f>
        <v>0</v>
      </c>
      <c r="K123" s="193" t="s">
        <v>168</v>
      </c>
      <c r="L123" s="59"/>
      <c r="M123" s="198" t="s">
        <v>21</v>
      </c>
      <c r="N123" s="199" t="s">
        <v>45</v>
      </c>
      <c r="O123" s="40"/>
      <c r="P123" s="200">
        <f>O123*H123</f>
        <v>0</v>
      </c>
      <c r="Q123" s="200">
        <v>0</v>
      </c>
      <c r="R123" s="200">
        <f>Q123*H123</f>
        <v>0</v>
      </c>
      <c r="S123" s="200">
        <v>0.29499999999999998</v>
      </c>
      <c r="T123" s="201">
        <f>S123*H123</f>
        <v>4.9264999999999999</v>
      </c>
      <c r="AR123" s="22" t="s">
        <v>169</v>
      </c>
      <c r="AT123" s="22" t="s">
        <v>164</v>
      </c>
      <c r="AU123" s="22" t="s">
        <v>84</v>
      </c>
      <c r="AY123" s="22" t="s">
        <v>162</v>
      </c>
      <c r="BE123" s="202">
        <f>IF(N123="základní",J123,0)</f>
        <v>0</v>
      </c>
      <c r="BF123" s="202">
        <f>IF(N123="snížená",J123,0)</f>
        <v>0</v>
      </c>
      <c r="BG123" s="202">
        <f>IF(N123="zákl. přenesená",J123,0)</f>
        <v>0</v>
      </c>
      <c r="BH123" s="202">
        <f>IF(N123="sníž. přenesená",J123,0)</f>
        <v>0</v>
      </c>
      <c r="BI123" s="202">
        <f>IF(N123="nulová",J123,0)</f>
        <v>0</v>
      </c>
      <c r="BJ123" s="22" t="s">
        <v>82</v>
      </c>
      <c r="BK123" s="202">
        <f>ROUND(I123*H123,2)</f>
        <v>0</v>
      </c>
      <c r="BL123" s="22" t="s">
        <v>169</v>
      </c>
      <c r="BM123" s="22" t="s">
        <v>170</v>
      </c>
    </row>
    <row r="124" spans="2:65" s="11" customFormat="1" ht="13.5">
      <c r="B124" s="203"/>
      <c r="C124" s="204"/>
      <c r="D124" s="205" t="s">
        <v>171</v>
      </c>
      <c r="E124" s="206" t="s">
        <v>21</v>
      </c>
      <c r="F124" s="207" t="s">
        <v>172</v>
      </c>
      <c r="G124" s="204"/>
      <c r="H124" s="208" t="s">
        <v>21</v>
      </c>
      <c r="I124" s="209"/>
      <c r="J124" s="204"/>
      <c r="K124" s="204"/>
      <c r="L124" s="210"/>
      <c r="M124" s="211"/>
      <c r="N124" s="212"/>
      <c r="O124" s="212"/>
      <c r="P124" s="212"/>
      <c r="Q124" s="212"/>
      <c r="R124" s="212"/>
      <c r="S124" s="212"/>
      <c r="T124" s="213"/>
      <c r="AT124" s="214" t="s">
        <v>171</v>
      </c>
      <c r="AU124" s="214" t="s">
        <v>84</v>
      </c>
      <c r="AV124" s="11" t="s">
        <v>82</v>
      </c>
      <c r="AW124" s="11" t="s">
        <v>37</v>
      </c>
      <c r="AX124" s="11" t="s">
        <v>74</v>
      </c>
      <c r="AY124" s="214" t="s">
        <v>162</v>
      </c>
    </row>
    <row r="125" spans="2:65" s="12" customFormat="1" ht="13.5">
      <c r="B125" s="215"/>
      <c r="C125" s="216"/>
      <c r="D125" s="205" t="s">
        <v>171</v>
      </c>
      <c r="E125" s="217" t="s">
        <v>21</v>
      </c>
      <c r="F125" s="218" t="s">
        <v>173</v>
      </c>
      <c r="G125" s="216"/>
      <c r="H125" s="219">
        <v>4.2</v>
      </c>
      <c r="I125" s="220"/>
      <c r="J125" s="216"/>
      <c r="K125" s="216"/>
      <c r="L125" s="221"/>
      <c r="M125" s="222"/>
      <c r="N125" s="223"/>
      <c r="O125" s="223"/>
      <c r="P125" s="223"/>
      <c r="Q125" s="223"/>
      <c r="R125" s="223"/>
      <c r="S125" s="223"/>
      <c r="T125" s="224"/>
      <c r="AT125" s="225" t="s">
        <v>171</v>
      </c>
      <c r="AU125" s="225" t="s">
        <v>84</v>
      </c>
      <c r="AV125" s="12" t="s">
        <v>84</v>
      </c>
      <c r="AW125" s="12" t="s">
        <v>37</v>
      </c>
      <c r="AX125" s="12" t="s">
        <v>74</v>
      </c>
      <c r="AY125" s="225" t="s">
        <v>162</v>
      </c>
    </row>
    <row r="126" spans="2:65" s="11" customFormat="1" ht="13.5">
      <c r="B126" s="203"/>
      <c r="C126" s="204"/>
      <c r="D126" s="205" t="s">
        <v>171</v>
      </c>
      <c r="E126" s="206" t="s">
        <v>21</v>
      </c>
      <c r="F126" s="207" t="s">
        <v>174</v>
      </c>
      <c r="G126" s="204"/>
      <c r="H126" s="208" t="s">
        <v>21</v>
      </c>
      <c r="I126" s="209"/>
      <c r="J126" s="204"/>
      <c r="K126" s="204"/>
      <c r="L126" s="210"/>
      <c r="M126" s="211"/>
      <c r="N126" s="212"/>
      <c r="O126" s="212"/>
      <c r="P126" s="212"/>
      <c r="Q126" s="212"/>
      <c r="R126" s="212"/>
      <c r="S126" s="212"/>
      <c r="T126" s="213"/>
      <c r="AT126" s="214" t="s">
        <v>171</v>
      </c>
      <c r="AU126" s="214" t="s">
        <v>84</v>
      </c>
      <c r="AV126" s="11" t="s">
        <v>82</v>
      </c>
      <c r="AW126" s="11" t="s">
        <v>37</v>
      </c>
      <c r="AX126" s="11" t="s">
        <v>74</v>
      </c>
      <c r="AY126" s="214" t="s">
        <v>162</v>
      </c>
    </row>
    <row r="127" spans="2:65" s="12" customFormat="1" ht="13.5">
      <c r="B127" s="215"/>
      <c r="C127" s="216"/>
      <c r="D127" s="226" t="s">
        <v>171</v>
      </c>
      <c r="E127" s="227" t="s">
        <v>21</v>
      </c>
      <c r="F127" s="228" t="s">
        <v>175</v>
      </c>
      <c r="G127" s="216"/>
      <c r="H127" s="229">
        <v>12.5</v>
      </c>
      <c r="I127" s="220"/>
      <c r="J127" s="216"/>
      <c r="K127" s="216"/>
      <c r="L127" s="221"/>
      <c r="M127" s="222"/>
      <c r="N127" s="223"/>
      <c r="O127" s="223"/>
      <c r="P127" s="223"/>
      <c r="Q127" s="223"/>
      <c r="R127" s="223"/>
      <c r="S127" s="223"/>
      <c r="T127" s="224"/>
      <c r="AT127" s="225" t="s">
        <v>171</v>
      </c>
      <c r="AU127" s="225" t="s">
        <v>84</v>
      </c>
      <c r="AV127" s="12" t="s">
        <v>84</v>
      </c>
      <c r="AW127" s="12" t="s">
        <v>37</v>
      </c>
      <c r="AX127" s="12" t="s">
        <v>74</v>
      </c>
      <c r="AY127" s="225" t="s">
        <v>162</v>
      </c>
    </row>
    <row r="128" spans="2:65" s="1" customFormat="1" ht="44.25" customHeight="1">
      <c r="B128" s="39"/>
      <c r="C128" s="191" t="s">
        <v>84</v>
      </c>
      <c r="D128" s="191" t="s">
        <v>164</v>
      </c>
      <c r="E128" s="192" t="s">
        <v>176</v>
      </c>
      <c r="F128" s="193" t="s">
        <v>177</v>
      </c>
      <c r="G128" s="194" t="s">
        <v>167</v>
      </c>
      <c r="H128" s="195">
        <v>16.7</v>
      </c>
      <c r="I128" s="196"/>
      <c r="J128" s="197">
        <f>ROUND(I128*H128,2)</f>
        <v>0</v>
      </c>
      <c r="K128" s="193" t="s">
        <v>168</v>
      </c>
      <c r="L128" s="59"/>
      <c r="M128" s="198" t="s">
        <v>21</v>
      </c>
      <c r="N128" s="199" t="s">
        <v>45</v>
      </c>
      <c r="O128" s="40"/>
      <c r="P128" s="200">
        <f>O128*H128</f>
        <v>0</v>
      </c>
      <c r="Q128" s="200">
        <v>0</v>
      </c>
      <c r="R128" s="200">
        <f>Q128*H128</f>
        <v>0</v>
      </c>
      <c r="S128" s="200">
        <v>0.3</v>
      </c>
      <c r="T128" s="201">
        <f>S128*H128</f>
        <v>5.01</v>
      </c>
      <c r="AR128" s="22" t="s">
        <v>169</v>
      </c>
      <c r="AT128" s="22" t="s">
        <v>164</v>
      </c>
      <c r="AU128" s="22" t="s">
        <v>84</v>
      </c>
      <c r="AY128" s="22" t="s">
        <v>162</v>
      </c>
      <c r="BE128" s="202">
        <f>IF(N128="základní",J128,0)</f>
        <v>0</v>
      </c>
      <c r="BF128" s="202">
        <f>IF(N128="snížená",J128,0)</f>
        <v>0</v>
      </c>
      <c r="BG128" s="202">
        <f>IF(N128="zákl. přenesená",J128,0)</f>
        <v>0</v>
      </c>
      <c r="BH128" s="202">
        <f>IF(N128="sníž. přenesená",J128,0)</f>
        <v>0</v>
      </c>
      <c r="BI128" s="202">
        <f>IF(N128="nulová",J128,0)</f>
        <v>0</v>
      </c>
      <c r="BJ128" s="22" t="s">
        <v>82</v>
      </c>
      <c r="BK128" s="202">
        <f>ROUND(I128*H128,2)</f>
        <v>0</v>
      </c>
      <c r="BL128" s="22" t="s">
        <v>169</v>
      </c>
      <c r="BM128" s="22" t="s">
        <v>178</v>
      </c>
    </row>
    <row r="129" spans="2:65" s="1" customFormat="1" ht="57" customHeight="1">
      <c r="B129" s="39"/>
      <c r="C129" s="191" t="s">
        <v>179</v>
      </c>
      <c r="D129" s="191" t="s">
        <v>164</v>
      </c>
      <c r="E129" s="192" t="s">
        <v>180</v>
      </c>
      <c r="F129" s="193" t="s">
        <v>181</v>
      </c>
      <c r="G129" s="194" t="s">
        <v>182</v>
      </c>
      <c r="H129" s="195">
        <v>2</v>
      </c>
      <c r="I129" s="196"/>
      <c r="J129" s="197">
        <f>ROUND(I129*H129,2)</f>
        <v>0</v>
      </c>
      <c r="K129" s="193" t="s">
        <v>168</v>
      </c>
      <c r="L129" s="59"/>
      <c r="M129" s="198" t="s">
        <v>21</v>
      </c>
      <c r="N129" s="199" t="s">
        <v>45</v>
      </c>
      <c r="O129" s="40"/>
      <c r="P129" s="200">
        <f>O129*H129</f>
        <v>0</v>
      </c>
      <c r="Q129" s="200">
        <v>3.6900000000000002E-2</v>
      </c>
      <c r="R129" s="200">
        <f>Q129*H129</f>
        <v>7.3800000000000004E-2</v>
      </c>
      <c r="S129" s="200">
        <v>0</v>
      </c>
      <c r="T129" s="201">
        <f>S129*H129</f>
        <v>0</v>
      </c>
      <c r="AR129" s="22" t="s">
        <v>169</v>
      </c>
      <c r="AT129" s="22" t="s">
        <v>164</v>
      </c>
      <c r="AU129" s="22" t="s">
        <v>84</v>
      </c>
      <c r="AY129" s="22" t="s">
        <v>162</v>
      </c>
      <c r="BE129" s="202">
        <f>IF(N129="základní",J129,0)</f>
        <v>0</v>
      </c>
      <c r="BF129" s="202">
        <f>IF(N129="snížená",J129,0)</f>
        <v>0</v>
      </c>
      <c r="BG129" s="202">
        <f>IF(N129="zákl. přenesená",J129,0)</f>
        <v>0</v>
      </c>
      <c r="BH129" s="202">
        <f>IF(N129="sníž. přenesená",J129,0)</f>
        <v>0</v>
      </c>
      <c r="BI129" s="202">
        <f>IF(N129="nulová",J129,0)</f>
        <v>0</v>
      </c>
      <c r="BJ129" s="22" t="s">
        <v>82</v>
      </c>
      <c r="BK129" s="202">
        <f>ROUND(I129*H129,2)</f>
        <v>0</v>
      </c>
      <c r="BL129" s="22" t="s">
        <v>169</v>
      </c>
      <c r="BM129" s="22" t="s">
        <v>183</v>
      </c>
    </row>
    <row r="130" spans="2:65" s="1" customFormat="1" ht="31.5" customHeight="1">
      <c r="B130" s="39"/>
      <c r="C130" s="191" t="s">
        <v>169</v>
      </c>
      <c r="D130" s="191" t="s">
        <v>164</v>
      </c>
      <c r="E130" s="192" t="s">
        <v>184</v>
      </c>
      <c r="F130" s="193" t="s">
        <v>185</v>
      </c>
      <c r="G130" s="194" t="s">
        <v>186</v>
      </c>
      <c r="H130" s="195">
        <v>7.6</v>
      </c>
      <c r="I130" s="196"/>
      <c r="J130" s="197">
        <f>ROUND(I130*H130,2)</f>
        <v>0</v>
      </c>
      <c r="K130" s="193" t="s">
        <v>168</v>
      </c>
      <c r="L130" s="59"/>
      <c r="M130" s="198" t="s">
        <v>21</v>
      </c>
      <c r="N130" s="199" t="s">
        <v>45</v>
      </c>
      <c r="O130" s="40"/>
      <c r="P130" s="200">
        <f>O130*H130</f>
        <v>0</v>
      </c>
      <c r="Q130" s="200">
        <v>0</v>
      </c>
      <c r="R130" s="200">
        <f>Q130*H130</f>
        <v>0</v>
      </c>
      <c r="S130" s="200">
        <v>0</v>
      </c>
      <c r="T130" s="201">
        <f>S130*H130</f>
        <v>0</v>
      </c>
      <c r="AR130" s="22" t="s">
        <v>169</v>
      </c>
      <c r="AT130" s="22" t="s">
        <v>164</v>
      </c>
      <c r="AU130" s="22" t="s">
        <v>84</v>
      </c>
      <c r="AY130" s="22" t="s">
        <v>162</v>
      </c>
      <c r="BE130" s="202">
        <f>IF(N130="základní",J130,0)</f>
        <v>0</v>
      </c>
      <c r="BF130" s="202">
        <f>IF(N130="snížená",J130,0)</f>
        <v>0</v>
      </c>
      <c r="BG130" s="202">
        <f>IF(N130="zákl. přenesená",J130,0)</f>
        <v>0</v>
      </c>
      <c r="BH130" s="202">
        <f>IF(N130="sníž. přenesená",J130,0)</f>
        <v>0</v>
      </c>
      <c r="BI130" s="202">
        <f>IF(N130="nulová",J130,0)</f>
        <v>0</v>
      </c>
      <c r="BJ130" s="22" t="s">
        <v>82</v>
      </c>
      <c r="BK130" s="202">
        <f>ROUND(I130*H130,2)</f>
        <v>0</v>
      </c>
      <c r="BL130" s="22" t="s">
        <v>169</v>
      </c>
      <c r="BM130" s="22" t="s">
        <v>187</v>
      </c>
    </row>
    <row r="131" spans="2:65" s="12" customFormat="1" ht="13.5">
      <c r="B131" s="215"/>
      <c r="C131" s="216"/>
      <c r="D131" s="205" t="s">
        <v>171</v>
      </c>
      <c r="E131" s="217" t="s">
        <v>21</v>
      </c>
      <c r="F131" s="218" t="s">
        <v>188</v>
      </c>
      <c r="G131" s="216"/>
      <c r="H131" s="219">
        <v>2</v>
      </c>
      <c r="I131" s="220"/>
      <c r="J131" s="216"/>
      <c r="K131" s="216"/>
      <c r="L131" s="221"/>
      <c r="M131" s="222"/>
      <c r="N131" s="223"/>
      <c r="O131" s="223"/>
      <c r="P131" s="223"/>
      <c r="Q131" s="223"/>
      <c r="R131" s="223"/>
      <c r="S131" s="223"/>
      <c r="T131" s="224"/>
      <c r="AT131" s="225" t="s">
        <v>171</v>
      </c>
      <c r="AU131" s="225" t="s">
        <v>84</v>
      </c>
      <c r="AV131" s="12" t="s">
        <v>84</v>
      </c>
      <c r="AW131" s="12" t="s">
        <v>37</v>
      </c>
      <c r="AX131" s="12" t="s">
        <v>74</v>
      </c>
      <c r="AY131" s="225" t="s">
        <v>162</v>
      </c>
    </row>
    <row r="132" spans="2:65" s="12" customFormat="1" ht="13.5">
      <c r="B132" s="215"/>
      <c r="C132" s="216"/>
      <c r="D132" s="226" t="s">
        <v>171</v>
      </c>
      <c r="E132" s="227" t="s">
        <v>21</v>
      </c>
      <c r="F132" s="228" t="s">
        <v>189</v>
      </c>
      <c r="G132" s="216"/>
      <c r="H132" s="229">
        <v>5.6</v>
      </c>
      <c r="I132" s="220"/>
      <c r="J132" s="216"/>
      <c r="K132" s="216"/>
      <c r="L132" s="221"/>
      <c r="M132" s="222"/>
      <c r="N132" s="223"/>
      <c r="O132" s="223"/>
      <c r="P132" s="223"/>
      <c r="Q132" s="223"/>
      <c r="R132" s="223"/>
      <c r="S132" s="223"/>
      <c r="T132" s="224"/>
      <c r="AT132" s="225" t="s">
        <v>171</v>
      </c>
      <c r="AU132" s="225" t="s">
        <v>84</v>
      </c>
      <c r="AV132" s="12" t="s">
        <v>84</v>
      </c>
      <c r="AW132" s="12" t="s">
        <v>37</v>
      </c>
      <c r="AX132" s="12" t="s">
        <v>74</v>
      </c>
      <c r="AY132" s="225" t="s">
        <v>162</v>
      </c>
    </row>
    <row r="133" spans="2:65" s="1" customFormat="1" ht="44.25" customHeight="1">
      <c r="B133" s="39"/>
      <c r="C133" s="191" t="s">
        <v>190</v>
      </c>
      <c r="D133" s="191" t="s">
        <v>164</v>
      </c>
      <c r="E133" s="192" t="s">
        <v>191</v>
      </c>
      <c r="F133" s="193" t="s">
        <v>192</v>
      </c>
      <c r="G133" s="194" t="s">
        <v>167</v>
      </c>
      <c r="H133" s="195">
        <v>16.7</v>
      </c>
      <c r="I133" s="196"/>
      <c r="J133" s="197">
        <f>ROUND(I133*H133,2)</f>
        <v>0</v>
      </c>
      <c r="K133" s="193" t="s">
        <v>168</v>
      </c>
      <c r="L133" s="59"/>
      <c r="M133" s="198" t="s">
        <v>21</v>
      </c>
      <c r="N133" s="199" t="s">
        <v>45</v>
      </c>
      <c r="O133" s="40"/>
      <c r="P133" s="200">
        <f>O133*H133</f>
        <v>0</v>
      </c>
      <c r="Q133" s="200">
        <v>0</v>
      </c>
      <c r="R133" s="200">
        <f>Q133*H133</f>
        <v>0</v>
      </c>
      <c r="S133" s="200">
        <v>0</v>
      </c>
      <c r="T133" s="201">
        <f>S133*H133</f>
        <v>0</v>
      </c>
      <c r="AR133" s="22" t="s">
        <v>169</v>
      </c>
      <c r="AT133" s="22" t="s">
        <v>164</v>
      </c>
      <c r="AU133" s="22" t="s">
        <v>84</v>
      </c>
      <c r="AY133" s="22" t="s">
        <v>162</v>
      </c>
      <c r="BE133" s="202">
        <f>IF(N133="základní",J133,0)</f>
        <v>0</v>
      </c>
      <c r="BF133" s="202">
        <f>IF(N133="snížená",J133,0)</f>
        <v>0</v>
      </c>
      <c r="BG133" s="202">
        <f>IF(N133="zákl. přenesená",J133,0)</f>
        <v>0</v>
      </c>
      <c r="BH133" s="202">
        <f>IF(N133="sníž. přenesená",J133,0)</f>
        <v>0</v>
      </c>
      <c r="BI133" s="202">
        <f>IF(N133="nulová",J133,0)</f>
        <v>0</v>
      </c>
      <c r="BJ133" s="22" t="s">
        <v>82</v>
      </c>
      <c r="BK133" s="202">
        <f>ROUND(I133*H133,2)</f>
        <v>0</v>
      </c>
      <c r="BL133" s="22" t="s">
        <v>169</v>
      </c>
      <c r="BM133" s="22" t="s">
        <v>193</v>
      </c>
    </row>
    <row r="134" spans="2:65" s="1" customFormat="1" ht="44.25" customHeight="1">
      <c r="B134" s="39"/>
      <c r="C134" s="191" t="s">
        <v>194</v>
      </c>
      <c r="D134" s="191" t="s">
        <v>164</v>
      </c>
      <c r="E134" s="192" t="s">
        <v>195</v>
      </c>
      <c r="F134" s="193" t="s">
        <v>196</v>
      </c>
      <c r="G134" s="194" t="s">
        <v>186</v>
      </c>
      <c r="H134" s="195">
        <v>137.69999999999999</v>
      </c>
      <c r="I134" s="196"/>
      <c r="J134" s="197">
        <f>ROUND(I134*H134,2)</f>
        <v>0</v>
      </c>
      <c r="K134" s="193" t="s">
        <v>168</v>
      </c>
      <c r="L134" s="59"/>
      <c r="M134" s="198" t="s">
        <v>21</v>
      </c>
      <c r="N134" s="199" t="s">
        <v>45</v>
      </c>
      <c r="O134" s="40"/>
      <c r="P134" s="200">
        <f>O134*H134</f>
        <v>0</v>
      </c>
      <c r="Q134" s="200">
        <v>0</v>
      </c>
      <c r="R134" s="200">
        <f>Q134*H134</f>
        <v>0</v>
      </c>
      <c r="S134" s="200">
        <v>0</v>
      </c>
      <c r="T134" s="201">
        <f>S134*H134</f>
        <v>0</v>
      </c>
      <c r="AR134" s="22" t="s">
        <v>169</v>
      </c>
      <c r="AT134" s="22" t="s">
        <v>164</v>
      </c>
      <c r="AU134" s="22" t="s">
        <v>84</v>
      </c>
      <c r="AY134" s="22" t="s">
        <v>162</v>
      </c>
      <c r="BE134" s="202">
        <f>IF(N134="základní",J134,0)</f>
        <v>0</v>
      </c>
      <c r="BF134" s="202">
        <f>IF(N134="snížená",J134,0)</f>
        <v>0</v>
      </c>
      <c r="BG134" s="202">
        <f>IF(N134="zákl. přenesená",J134,0)</f>
        <v>0</v>
      </c>
      <c r="BH134" s="202">
        <f>IF(N134="sníž. přenesená",J134,0)</f>
        <v>0</v>
      </c>
      <c r="BI134" s="202">
        <f>IF(N134="nulová",J134,0)</f>
        <v>0</v>
      </c>
      <c r="BJ134" s="22" t="s">
        <v>82</v>
      </c>
      <c r="BK134" s="202">
        <f>ROUND(I134*H134,2)</f>
        <v>0</v>
      </c>
      <c r="BL134" s="22" t="s">
        <v>169</v>
      </c>
      <c r="BM134" s="22" t="s">
        <v>197</v>
      </c>
    </row>
    <row r="135" spans="2:65" s="12" customFormat="1" ht="13.5">
      <c r="B135" s="215"/>
      <c r="C135" s="216"/>
      <c r="D135" s="226" t="s">
        <v>171</v>
      </c>
      <c r="E135" s="227" t="s">
        <v>21</v>
      </c>
      <c r="F135" s="228" t="s">
        <v>198</v>
      </c>
      <c r="G135" s="216"/>
      <c r="H135" s="229">
        <v>137.69999999999999</v>
      </c>
      <c r="I135" s="220"/>
      <c r="J135" s="216"/>
      <c r="K135" s="216"/>
      <c r="L135" s="221"/>
      <c r="M135" s="222"/>
      <c r="N135" s="223"/>
      <c r="O135" s="223"/>
      <c r="P135" s="223"/>
      <c r="Q135" s="223"/>
      <c r="R135" s="223"/>
      <c r="S135" s="223"/>
      <c r="T135" s="224"/>
      <c r="AT135" s="225" t="s">
        <v>171</v>
      </c>
      <c r="AU135" s="225" t="s">
        <v>84</v>
      </c>
      <c r="AV135" s="12" t="s">
        <v>84</v>
      </c>
      <c r="AW135" s="12" t="s">
        <v>37</v>
      </c>
      <c r="AX135" s="12" t="s">
        <v>74</v>
      </c>
      <c r="AY135" s="225" t="s">
        <v>162</v>
      </c>
    </row>
    <row r="136" spans="2:65" s="1" customFormat="1" ht="31.5" customHeight="1">
      <c r="B136" s="39"/>
      <c r="C136" s="191" t="s">
        <v>199</v>
      </c>
      <c r="D136" s="191" t="s">
        <v>164</v>
      </c>
      <c r="E136" s="192" t="s">
        <v>200</v>
      </c>
      <c r="F136" s="193" t="s">
        <v>201</v>
      </c>
      <c r="G136" s="194" t="s">
        <v>186</v>
      </c>
      <c r="H136" s="195">
        <v>1251.672</v>
      </c>
      <c r="I136" s="196"/>
      <c r="J136" s="197">
        <f>ROUND(I136*H136,2)</f>
        <v>0</v>
      </c>
      <c r="K136" s="193" t="s">
        <v>168</v>
      </c>
      <c r="L136" s="59"/>
      <c r="M136" s="198" t="s">
        <v>21</v>
      </c>
      <c r="N136" s="199" t="s">
        <v>45</v>
      </c>
      <c r="O136" s="40"/>
      <c r="P136" s="200">
        <f>O136*H136</f>
        <v>0</v>
      </c>
      <c r="Q136" s="200">
        <v>0</v>
      </c>
      <c r="R136" s="200">
        <f>Q136*H136</f>
        <v>0</v>
      </c>
      <c r="S136" s="200">
        <v>0</v>
      </c>
      <c r="T136" s="201">
        <f>S136*H136</f>
        <v>0</v>
      </c>
      <c r="AR136" s="22" t="s">
        <v>169</v>
      </c>
      <c r="AT136" s="22" t="s">
        <v>164</v>
      </c>
      <c r="AU136" s="22" t="s">
        <v>84</v>
      </c>
      <c r="AY136" s="22" t="s">
        <v>162</v>
      </c>
      <c r="BE136" s="202">
        <f>IF(N136="základní",J136,0)</f>
        <v>0</v>
      </c>
      <c r="BF136" s="202">
        <f>IF(N136="snížená",J136,0)</f>
        <v>0</v>
      </c>
      <c r="BG136" s="202">
        <f>IF(N136="zákl. přenesená",J136,0)</f>
        <v>0</v>
      </c>
      <c r="BH136" s="202">
        <f>IF(N136="sníž. přenesená",J136,0)</f>
        <v>0</v>
      </c>
      <c r="BI136" s="202">
        <f>IF(N136="nulová",J136,0)</f>
        <v>0</v>
      </c>
      <c r="BJ136" s="22" t="s">
        <v>82</v>
      </c>
      <c r="BK136" s="202">
        <f>ROUND(I136*H136,2)</f>
        <v>0</v>
      </c>
      <c r="BL136" s="22" t="s">
        <v>169</v>
      </c>
      <c r="BM136" s="22" t="s">
        <v>202</v>
      </c>
    </row>
    <row r="137" spans="2:65" s="12" customFormat="1" ht="13.5">
      <c r="B137" s="215"/>
      <c r="C137" s="216"/>
      <c r="D137" s="205" t="s">
        <v>171</v>
      </c>
      <c r="E137" s="217" t="s">
        <v>21</v>
      </c>
      <c r="F137" s="218" t="s">
        <v>203</v>
      </c>
      <c r="G137" s="216"/>
      <c r="H137" s="219">
        <v>1184.22</v>
      </c>
      <c r="I137" s="220"/>
      <c r="J137" s="216"/>
      <c r="K137" s="216"/>
      <c r="L137" s="221"/>
      <c r="M137" s="222"/>
      <c r="N137" s="223"/>
      <c r="O137" s="223"/>
      <c r="P137" s="223"/>
      <c r="Q137" s="223"/>
      <c r="R137" s="223"/>
      <c r="S137" s="223"/>
      <c r="T137" s="224"/>
      <c r="AT137" s="225" t="s">
        <v>171</v>
      </c>
      <c r="AU137" s="225" t="s">
        <v>84</v>
      </c>
      <c r="AV137" s="12" t="s">
        <v>84</v>
      </c>
      <c r="AW137" s="12" t="s">
        <v>37</v>
      </c>
      <c r="AX137" s="12" t="s">
        <v>74</v>
      </c>
      <c r="AY137" s="225" t="s">
        <v>162</v>
      </c>
    </row>
    <row r="138" spans="2:65" s="12" customFormat="1" ht="13.5">
      <c r="B138" s="215"/>
      <c r="C138" s="216"/>
      <c r="D138" s="226" t="s">
        <v>171</v>
      </c>
      <c r="E138" s="227" t="s">
        <v>21</v>
      </c>
      <c r="F138" s="228" t="s">
        <v>204</v>
      </c>
      <c r="G138" s="216"/>
      <c r="H138" s="229">
        <v>67.451999999999998</v>
      </c>
      <c r="I138" s="220"/>
      <c r="J138" s="216"/>
      <c r="K138" s="216"/>
      <c r="L138" s="221"/>
      <c r="M138" s="222"/>
      <c r="N138" s="223"/>
      <c r="O138" s="223"/>
      <c r="P138" s="223"/>
      <c r="Q138" s="223"/>
      <c r="R138" s="223"/>
      <c r="S138" s="223"/>
      <c r="T138" s="224"/>
      <c r="AT138" s="225" t="s">
        <v>171</v>
      </c>
      <c r="AU138" s="225" t="s">
        <v>84</v>
      </c>
      <c r="AV138" s="12" t="s">
        <v>84</v>
      </c>
      <c r="AW138" s="12" t="s">
        <v>37</v>
      </c>
      <c r="AX138" s="12" t="s">
        <v>74</v>
      </c>
      <c r="AY138" s="225" t="s">
        <v>162</v>
      </c>
    </row>
    <row r="139" spans="2:65" s="1" customFormat="1" ht="31.5" customHeight="1">
      <c r="B139" s="39"/>
      <c r="C139" s="191" t="s">
        <v>205</v>
      </c>
      <c r="D139" s="191" t="s">
        <v>164</v>
      </c>
      <c r="E139" s="192" t="s">
        <v>206</v>
      </c>
      <c r="F139" s="193" t="s">
        <v>207</v>
      </c>
      <c r="G139" s="194" t="s">
        <v>186</v>
      </c>
      <c r="H139" s="195">
        <v>625.83600000000001</v>
      </c>
      <c r="I139" s="196"/>
      <c r="J139" s="197">
        <f>ROUND(I139*H139,2)</f>
        <v>0</v>
      </c>
      <c r="K139" s="193" t="s">
        <v>168</v>
      </c>
      <c r="L139" s="59"/>
      <c r="M139" s="198" t="s">
        <v>21</v>
      </c>
      <c r="N139" s="199" t="s">
        <v>45</v>
      </c>
      <c r="O139" s="40"/>
      <c r="P139" s="200">
        <f>O139*H139</f>
        <v>0</v>
      </c>
      <c r="Q139" s="200">
        <v>0</v>
      </c>
      <c r="R139" s="200">
        <f>Q139*H139</f>
        <v>0</v>
      </c>
      <c r="S139" s="200">
        <v>0</v>
      </c>
      <c r="T139" s="201">
        <f>S139*H139</f>
        <v>0</v>
      </c>
      <c r="AR139" s="22" t="s">
        <v>169</v>
      </c>
      <c r="AT139" s="22" t="s">
        <v>164</v>
      </c>
      <c r="AU139" s="22" t="s">
        <v>84</v>
      </c>
      <c r="AY139" s="22" t="s">
        <v>162</v>
      </c>
      <c r="BE139" s="202">
        <f>IF(N139="základní",J139,0)</f>
        <v>0</v>
      </c>
      <c r="BF139" s="202">
        <f>IF(N139="snížená",J139,0)</f>
        <v>0</v>
      </c>
      <c r="BG139" s="202">
        <f>IF(N139="zákl. přenesená",J139,0)</f>
        <v>0</v>
      </c>
      <c r="BH139" s="202">
        <f>IF(N139="sníž. přenesená",J139,0)</f>
        <v>0</v>
      </c>
      <c r="BI139" s="202">
        <f>IF(N139="nulová",J139,0)</f>
        <v>0</v>
      </c>
      <c r="BJ139" s="22" t="s">
        <v>82</v>
      </c>
      <c r="BK139" s="202">
        <f>ROUND(I139*H139,2)</f>
        <v>0</v>
      </c>
      <c r="BL139" s="22" t="s">
        <v>169</v>
      </c>
      <c r="BM139" s="22" t="s">
        <v>208</v>
      </c>
    </row>
    <row r="140" spans="2:65" s="12" customFormat="1" ht="13.5">
      <c r="B140" s="215"/>
      <c r="C140" s="216"/>
      <c r="D140" s="226" t="s">
        <v>171</v>
      </c>
      <c r="E140" s="216"/>
      <c r="F140" s="228" t="s">
        <v>209</v>
      </c>
      <c r="G140" s="216"/>
      <c r="H140" s="229">
        <v>625.83600000000001</v>
      </c>
      <c r="I140" s="220"/>
      <c r="J140" s="216"/>
      <c r="K140" s="216"/>
      <c r="L140" s="221"/>
      <c r="M140" s="222"/>
      <c r="N140" s="223"/>
      <c r="O140" s="223"/>
      <c r="P140" s="223"/>
      <c r="Q140" s="223"/>
      <c r="R140" s="223"/>
      <c r="S140" s="223"/>
      <c r="T140" s="224"/>
      <c r="AT140" s="225" t="s">
        <v>171</v>
      </c>
      <c r="AU140" s="225" t="s">
        <v>84</v>
      </c>
      <c r="AV140" s="12" t="s">
        <v>84</v>
      </c>
      <c r="AW140" s="12" t="s">
        <v>6</v>
      </c>
      <c r="AX140" s="12" t="s">
        <v>82</v>
      </c>
      <c r="AY140" s="225" t="s">
        <v>162</v>
      </c>
    </row>
    <row r="141" spans="2:65" s="1" customFormat="1" ht="31.5" customHeight="1">
      <c r="B141" s="39"/>
      <c r="C141" s="191" t="s">
        <v>210</v>
      </c>
      <c r="D141" s="191" t="s">
        <v>164</v>
      </c>
      <c r="E141" s="192" t="s">
        <v>211</v>
      </c>
      <c r="F141" s="193" t="s">
        <v>212</v>
      </c>
      <c r="G141" s="194" t="s">
        <v>186</v>
      </c>
      <c r="H141" s="195">
        <v>2.992</v>
      </c>
      <c r="I141" s="196"/>
      <c r="J141" s="197">
        <f>ROUND(I141*H141,2)</f>
        <v>0</v>
      </c>
      <c r="K141" s="193" t="s">
        <v>168</v>
      </c>
      <c r="L141" s="59"/>
      <c r="M141" s="198" t="s">
        <v>21</v>
      </c>
      <c r="N141" s="199" t="s">
        <v>45</v>
      </c>
      <c r="O141" s="40"/>
      <c r="P141" s="200">
        <f>O141*H141</f>
        <v>0</v>
      </c>
      <c r="Q141" s="200">
        <v>0</v>
      </c>
      <c r="R141" s="200">
        <f>Q141*H141</f>
        <v>0</v>
      </c>
      <c r="S141" s="200">
        <v>0</v>
      </c>
      <c r="T141" s="201">
        <f>S141*H141</f>
        <v>0</v>
      </c>
      <c r="AR141" s="22" t="s">
        <v>169</v>
      </c>
      <c r="AT141" s="22" t="s">
        <v>164</v>
      </c>
      <c r="AU141" s="22" t="s">
        <v>84</v>
      </c>
      <c r="AY141" s="22" t="s">
        <v>162</v>
      </c>
      <c r="BE141" s="202">
        <f>IF(N141="základní",J141,0)</f>
        <v>0</v>
      </c>
      <c r="BF141" s="202">
        <f>IF(N141="snížená",J141,0)</f>
        <v>0</v>
      </c>
      <c r="BG141" s="202">
        <f>IF(N141="zákl. přenesená",J141,0)</f>
        <v>0</v>
      </c>
      <c r="BH141" s="202">
        <f>IF(N141="sníž. přenesená",J141,0)</f>
        <v>0</v>
      </c>
      <c r="BI141" s="202">
        <f>IF(N141="nulová",J141,0)</f>
        <v>0</v>
      </c>
      <c r="BJ141" s="22" t="s">
        <v>82</v>
      </c>
      <c r="BK141" s="202">
        <f>ROUND(I141*H141,2)</f>
        <v>0</v>
      </c>
      <c r="BL141" s="22" t="s">
        <v>169</v>
      </c>
      <c r="BM141" s="22" t="s">
        <v>213</v>
      </c>
    </row>
    <row r="142" spans="2:65" s="12" customFormat="1" ht="13.5">
      <c r="B142" s="215"/>
      <c r="C142" s="216"/>
      <c r="D142" s="226" t="s">
        <v>171</v>
      </c>
      <c r="E142" s="227" t="s">
        <v>21</v>
      </c>
      <c r="F142" s="228" t="s">
        <v>214</v>
      </c>
      <c r="G142" s="216"/>
      <c r="H142" s="229">
        <v>2.992</v>
      </c>
      <c r="I142" s="220"/>
      <c r="J142" s="216"/>
      <c r="K142" s="216"/>
      <c r="L142" s="221"/>
      <c r="M142" s="222"/>
      <c r="N142" s="223"/>
      <c r="O142" s="223"/>
      <c r="P142" s="223"/>
      <c r="Q142" s="223"/>
      <c r="R142" s="223"/>
      <c r="S142" s="223"/>
      <c r="T142" s="224"/>
      <c r="AT142" s="225" t="s">
        <v>171</v>
      </c>
      <c r="AU142" s="225" t="s">
        <v>84</v>
      </c>
      <c r="AV142" s="12" t="s">
        <v>84</v>
      </c>
      <c r="AW142" s="12" t="s">
        <v>37</v>
      </c>
      <c r="AX142" s="12" t="s">
        <v>74</v>
      </c>
      <c r="AY142" s="225" t="s">
        <v>162</v>
      </c>
    </row>
    <row r="143" spans="2:65" s="1" customFormat="1" ht="31.5" customHeight="1">
      <c r="B143" s="39"/>
      <c r="C143" s="191" t="s">
        <v>215</v>
      </c>
      <c r="D143" s="191" t="s">
        <v>164</v>
      </c>
      <c r="E143" s="192" t="s">
        <v>216</v>
      </c>
      <c r="F143" s="193" t="s">
        <v>217</v>
      </c>
      <c r="G143" s="194" t="s">
        <v>186</v>
      </c>
      <c r="H143" s="195">
        <v>1.496</v>
      </c>
      <c r="I143" s="196"/>
      <c r="J143" s="197">
        <f>ROUND(I143*H143,2)</f>
        <v>0</v>
      </c>
      <c r="K143" s="193" t="s">
        <v>168</v>
      </c>
      <c r="L143" s="59"/>
      <c r="M143" s="198" t="s">
        <v>21</v>
      </c>
      <c r="N143" s="199" t="s">
        <v>45</v>
      </c>
      <c r="O143" s="40"/>
      <c r="P143" s="200">
        <f>O143*H143</f>
        <v>0</v>
      </c>
      <c r="Q143" s="200">
        <v>0</v>
      </c>
      <c r="R143" s="200">
        <f>Q143*H143</f>
        <v>0</v>
      </c>
      <c r="S143" s="200">
        <v>0</v>
      </c>
      <c r="T143" s="201">
        <f>S143*H143</f>
        <v>0</v>
      </c>
      <c r="AR143" s="22" t="s">
        <v>169</v>
      </c>
      <c r="AT143" s="22" t="s">
        <v>164</v>
      </c>
      <c r="AU143" s="22" t="s">
        <v>84</v>
      </c>
      <c r="AY143" s="22" t="s">
        <v>162</v>
      </c>
      <c r="BE143" s="202">
        <f>IF(N143="základní",J143,0)</f>
        <v>0</v>
      </c>
      <c r="BF143" s="202">
        <f>IF(N143="snížená",J143,0)</f>
        <v>0</v>
      </c>
      <c r="BG143" s="202">
        <f>IF(N143="zákl. přenesená",J143,0)</f>
        <v>0</v>
      </c>
      <c r="BH143" s="202">
        <f>IF(N143="sníž. přenesená",J143,0)</f>
        <v>0</v>
      </c>
      <c r="BI143" s="202">
        <f>IF(N143="nulová",J143,0)</f>
        <v>0</v>
      </c>
      <c r="BJ143" s="22" t="s">
        <v>82</v>
      </c>
      <c r="BK143" s="202">
        <f>ROUND(I143*H143,2)</f>
        <v>0</v>
      </c>
      <c r="BL143" s="22" t="s">
        <v>169</v>
      </c>
      <c r="BM143" s="22" t="s">
        <v>218</v>
      </c>
    </row>
    <row r="144" spans="2:65" s="12" customFormat="1" ht="13.5">
      <c r="B144" s="215"/>
      <c r="C144" s="216"/>
      <c r="D144" s="226" t="s">
        <v>171</v>
      </c>
      <c r="E144" s="216"/>
      <c r="F144" s="228" t="s">
        <v>219</v>
      </c>
      <c r="G144" s="216"/>
      <c r="H144" s="229">
        <v>1.496</v>
      </c>
      <c r="I144" s="220"/>
      <c r="J144" s="216"/>
      <c r="K144" s="216"/>
      <c r="L144" s="221"/>
      <c r="M144" s="222"/>
      <c r="N144" s="223"/>
      <c r="O144" s="223"/>
      <c r="P144" s="223"/>
      <c r="Q144" s="223"/>
      <c r="R144" s="223"/>
      <c r="S144" s="223"/>
      <c r="T144" s="224"/>
      <c r="AT144" s="225" t="s">
        <v>171</v>
      </c>
      <c r="AU144" s="225" t="s">
        <v>84</v>
      </c>
      <c r="AV144" s="12" t="s">
        <v>84</v>
      </c>
      <c r="AW144" s="12" t="s">
        <v>6</v>
      </c>
      <c r="AX144" s="12" t="s">
        <v>82</v>
      </c>
      <c r="AY144" s="225" t="s">
        <v>162</v>
      </c>
    </row>
    <row r="145" spans="2:65" s="1" customFormat="1" ht="31.5" customHeight="1">
      <c r="B145" s="39"/>
      <c r="C145" s="191" t="s">
        <v>220</v>
      </c>
      <c r="D145" s="191" t="s">
        <v>164</v>
      </c>
      <c r="E145" s="192" t="s">
        <v>221</v>
      </c>
      <c r="F145" s="193" t="s">
        <v>222</v>
      </c>
      <c r="G145" s="194" t="s">
        <v>186</v>
      </c>
      <c r="H145" s="195">
        <v>37.700000000000003</v>
      </c>
      <c r="I145" s="196"/>
      <c r="J145" s="197">
        <f>ROUND(I145*H145,2)</f>
        <v>0</v>
      </c>
      <c r="K145" s="193" t="s">
        <v>168</v>
      </c>
      <c r="L145" s="59"/>
      <c r="M145" s="198" t="s">
        <v>21</v>
      </c>
      <c r="N145" s="199" t="s">
        <v>45</v>
      </c>
      <c r="O145" s="40"/>
      <c r="P145" s="200">
        <f>O145*H145</f>
        <v>0</v>
      </c>
      <c r="Q145" s="200">
        <v>0</v>
      </c>
      <c r="R145" s="200">
        <f>Q145*H145</f>
        <v>0</v>
      </c>
      <c r="S145" s="200">
        <v>0</v>
      </c>
      <c r="T145" s="201">
        <f>S145*H145</f>
        <v>0</v>
      </c>
      <c r="AR145" s="22" t="s">
        <v>169</v>
      </c>
      <c r="AT145" s="22" t="s">
        <v>164</v>
      </c>
      <c r="AU145" s="22" t="s">
        <v>84</v>
      </c>
      <c r="AY145" s="22" t="s">
        <v>162</v>
      </c>
      <c r="BE145" s="202">
        <f>IF(N145="základní",J145,0)</f>
        <v>0</v>
      </c>
      <c r="BF145" s="202">
        <f>IF(N145="snížená",J145,0)</f>
        <v>0</v>
      </c>
      <c r="BG145" s="202">
        <f>IF(N145="zákl. přenesená",J145,0)</f>
        <v>0</v>
      </c>
      <c r="BH145" s="202">
        <f>IF(N145="sníž. přenesená",J145,0)</f>
        <v>0</v>
      </c>
      <c r="BI145" s="202">
        <f>IF(N145="nulová",J145,0)</f>
        <v>0</v>
      </c>
      <c r="BJ145" s="22" t="s">
        <v>82</v>
      </c>
      <c r="BK145" s="202">
        <f>ROUND(I145*H145,2)</f>
        <v>0</v>
      </c>
      <c r="BL145" s="22" t="s">
        <v>169</v>
      </c>
      <c r="BM145" s="22" t="s">
        <v>223</v>
      </c>
    </row>
    <row r="146" spans="2:65" s="12" customFormat="1" ht="13.5">
      <c r="B146" s="215"/>
      <c r="C146" s="216"/>
      <c r="D146" s="205" t="s">
        <v>171</v>
      </c>
      <c r="E146" s="217" t="s">
        <v>21</v>
      </c>
      <c r="F146" s="218" t="s">
        <v>224</v>
      </c>
      <c r="G146" s="216"/>
      <c r="H146" s="219">
        <v>26.26</v>
      </c>
      <c r="I146" s="220"/>
      <c r="J146" s="216"/>
      <c r="K146" s="216"/>
      <c r="L146" s="221"/>
      <c r="M146" s="222"/>
      <c r="N146" s="223"/>
      <c r="O146" s="223"/>
      <c r="P146" s="223"/>
      <c r="Q146" s="223"/>
      <c r="R146" s="223"/>
      <c r="S146" s="223"/>
      <c r="T146" s="224"/>
      <c r="AT146" s="225" t="s">
        <v>171</v>
      </c>
      <c r="AU146" s="225" t="s">
        <v>84</v>
      </c>
      <c r="AV146" s="12" t="s">
        <v>84</v>
      </c>
      <c r="AW146" s="12" t="s">
        <v>37</v>
      </c>
      <c r="AX146" s="12" t="s">
        <v>74</v>
      </c>
      <c r="AY146" s="225" t="s">
        <v>162</v>
      </c>
    </row>
    <row r="147" spans="2:65" s="12" customFormat="1" ht="13.5">
      <c r="B147" s="215"/>
      <c r="C147" s="216"/>
      <c r="D147" s="226" t="s">
        <v>171</v>
      </c>
      <c r="E147" s="227" t="s">
        <v>21</v>
      </c>
      <c r="F147" s="228" t="s">
        <v>225</v>
      </c>
      <c r="G147" s="216"/>
      <c r="H147" s="229">
        <v>11.44</v>
      </c>
      <c r="I147" s="220"/>
      <c r="J147" s="216"/>
      <c r="K147" s="216"/>
      <c r="L147" s="221"/>
      <c r="M147" s="222"/>
      <c r="N147" s="223"/>
      <c r="O147" s="223"/>
      <c r="P147" s="223"/>
      <c r="Q147" s="223"/>
      <c r="R147" s="223"/>
      <c r="S147" s="223"/>
      <c r="T147" s="224"/>
      <c r="AT147" s="225" t="s">
        <v>171</v>
      </c>
      <c r="AU147" s="225" t="s">
        <v>84</v>
      </c>
      <c r="AV147" s="12" t="s">
        <v>84</v>
      </c>
      <c r="AW147" s="12" t="s">
        <v>37</v>
      </c>
      <c r="AX147" s="12" t="s">
        <v>74</v>
      </c>
      <c r="AY147" s="225" t="s">
        <v>162</v>
      </c>
    </row>
    <row r="148" spans="2:65" s="1" customFormat="1" ht="31.5" customHeight="1">
      <c r="B148" s="39"/>
      <c r="C148" s="191" t="s">
        <v>226</v>
      </c>
      <c r="D148" s="191" t="s">
        <v>164</v>
      </c>
      <c r="E148" s="192" t="s">
        <v>227</v>
      </c>
      <c r="F148" s="193" t="s">
        <v>228</v>
      </c>
      <c r="G148" s="194" t="s">
        <v>186</v>
      </c>
      <c r="H148" s="195">
        <v>18.850000000000001</v>
      </c>
      <c r="I148" s="196"/>
      <c r="J148" s="197">
        <f>ROUND(I148*H148,2)</f>
        <v>0</v>
      </c>
      <c r="K148" s="193" t="s">
        <v>168</v>
      </c>
      <c r="L148" s="59"/>
      <c r="M148" s="198" t="s">
        <v>21</v>
      </c>
      <c r="N148" s="199" t="s">
        <v>45</v>
      </c>
      <c r="O148" s="40"/>
      <c r="P148" s="200">
        <f>O148*H148</f>
        <v>0</v>
      </c>
      <c r="Q148" s="200">
        <v>0</v>
      </c>
      <c r="R148" s="200">
        <f>Q148*H148</f>
        <v>0</v>
      </c>
      <c r="S148" s="200">
        <v>0</v>
      </c>
      <c r="T148" s="201">
        <f>S148*H148</f>
        <v>0</v>
      </c>
      <c r="AR148" s="22" t="s">
        <v>169</v>
      </c>
      <c r="AT148" s="22" t="s">
        <v>164</v>
      </c>
      <c r="AU148" s="22" t="s">
        <v>84</v>
      </c>
      <c r="AY148" s="22" t="s">
        <v>162</v>
      </c>
      <c r="BE148" s="202">
        <f>IF(N148="základní",J148,0)</f>
        <v>0</v>
      </c>
      <c r="BF148" s="202">
        <f>IF(N148="snížená",J148,0)</f>
        <v>0</v>
      </c>
      <c r="BG148" s="202">
        <f>IF(N148="zákl. přenesená",J148,0)</f>
        <v>0</v>
      </c>
      <c r="BH148" s="202">
        <f>IF(N148="sníž. přenesená",J148,0)</f>
        <v>0</v>
      </c>
      <c r="BI148" s="202">
        <f>IF(N148="nulová",J148,0)</f>
        <v>0</v>
      </c>
      <c r="BJ148" s="22" t="s">
        <v>82</v>
      </c>
      <c r="BK148" s="202">
        <f>ROUND(I148*H148,2)</f>
        <v>0</v>
      </c>
      <c r="BL148" s="22" t="s">
        <v>169</v>
      </c>
      <c r="BM148" s="22" t="s">
        <v>229</v>
      </c>
    </row>
    <row r="149" spans="2:65" s="12" customFormat="1" ht="13.5">
      <c r="B149" s="215"/>
      <c r="C149" s="216"/>
      <c r="D149" s="226" t="s">
        <v>171</v>
      </c>
      <c r="E149" s="216"/>
      <c r="F149" s="228" t="s">
        <v>230</v>
      </c>
      <c r="G149" s="216"/>
      <c r="H149" s="229">
        <v>18.850000000000001</v>
      </c>
      <c r="I149" s="220"/>
      <c r="J149" s="216"/>
      <c r="K149" s="216"/>
      <c r="L149" s="221"/>
      <c r="M149" s="222"/>
      <c r="N149" s="223"/>
      <c r="O149" s="223"/>
      <c r="P149" s="223"/>
      <c r="Q149" s="223"/>
      <c r="R149" s="223"/>
      <c r="S149" s="223"/>
      <c r="T149" s="224"/>
      <c r="AT149" s="225" t="s">
        <v>171</v>
      </c>
      <c r="AU149" s="225" t="s">
        <v>84</v>
      </c>
      <c r="AV149" s="12" t="s">
        <v>84</v>
      </c>
      <c r="AW149" s="12" t="s">
        <v>6</v>
      </c>
      <c r="AX149" s="12" t="s">
        <v>82</v>
      </c>
      <c r="AY149" s="225" t="s">
        <v>162</v>
      </c>
    </row>
    <row r="150" spans="2:65" s="1" customFormat="1" ht="44.25" customHeight="1">
      <c r="B150" s="39"/>
      <c r="C150" s="191" t="s">
        <v>231</v>
      </c>
      <c r="D150" s="191" t="s">
        <v>164</v>
      </c>
      <c r="E150" s="192" t="s">
        <v>232</v>
      </c>
      <c r="F150" s="193" t="s">
        <v>233</v>
      </c>
      <c r="G150" s="194" t="s">
        <v>186</v>
      </c>
      <c r="H150" s="195">
        <v>140.82599999999999</v>
      </c>
      <c r="I150" s="196"/>
      <c r="J150" s="197">
        <f>ROUND(I150*H150,2)</f>
        <v>0</v>
      </c>
      <c r="K150" s="193" t="s">
        <v>168</v>
      </c>
      <c r="L150" s="59"/>
      <c r="M150" s="198" t="s">
        <v>21</v>
      </c>
      <c r="N150" s="199" t="s">
        <v>45</v>
      </c>
      <c r="O150" s="40"/>
      <c r="P150" s="200">
        <f>O150*H150</f>
        <v>0</v>
      </c>
      <c r="Q150" s="200">
        <v>0</v>
      </c>
      <c r="R150" s="200">
        <f>Q150*H150</f>
        <v>0</v>
      </c>
      <c r="S150" s="200">
        <v>0</v>
      </c>
      <c r="T150" s="201">
        <f>S150*H150</f>
        <v>0</v>
      </c>
      <c r="AR150" s="22" t="s">
        <v>169</v>
      </c>
      <c r="AT150" s="22" t="s">
        <v>164</v>
      </c>
      <c r="AU150" s="22" t="s">
        <v>84</v>
      </c>
      <c r="AY150" s="22" t="s">
        <v>162</v>
      </c>
      <c r="BE150" s="202">
        <f>IF(N150="základní",J150,0)</f>
        <v>0</v>
      </c>
      <c r="BF150" s="202">
        <f>IF(N150="snížená",J150,0)</f>
        <v>0</v>
      </c>
      <c r="BG150" s="202">
        <f>IF(N150="zákl. přenesená",J150,0)</f>
        <v>0</v>
      </c>
      <c r="BH150" s="202">
        <f>IF(N150="sníž. přenesená",J150,0)</f>
        <v>0</v>
      </c>
      <c r="BI150" s="202">
        <f>IF(N150="nulová",J150,0)</f>
        <v>0</v>
      </c>
      <c r="BJ150" s="22" t="s">
        <v>82</v>
      </c>
      <c r="BK150" s="202">
        <f>ROUND(I150*H150,2)</f>
        <v>0</v>
      </c>
      <c r="BL150" s="22" t="s">
        <v>169</v>
      </c>
      <c r="BM150" s="22" t="s">
        <v>234</v>
      </c>
    </row>
    <row r="151" spans="2:65" s="11" customFormat="1" ht="13.5">
      <c r="B151" s="203"/>
      <c r="C151" s="204"/>
      <c r="D151" s="205" t="s">
        <v>171</v>
      </c>
      <c r="E151" s="206" t="s">
        <v>21</v>
      </c>
      <c r="F151" s="207" t="s">
        <v>235</v>
      </c>
      <c r="G151" s="204"/>
      <c r="H151" s="208" t="s">
        <v>21</v>
      </c>
      <c r="I151" s="209"/>
      <c r="J151" s="204"/>
      <c r="K151" s="204"/>
      <c r="L151" s="210"/>
      <c r="M151" s="211"/>
      <c r="N151" s="212"/>
      <c r="O151" s="212"/>
      <c r="P151" s="212"/>
      <c r="Q151" s="212"/>
      <c r="R151" s="212"/>
      <c r="S151" s="212"/>
      <c r="T151" s="213"/>
      <c r="AT151" s="214" t="s">
        <v>171</v>
      </c>
      <c r="AU151" s="214" t="s">
        <v>84</v>
      </c>
      <c r="AV151" s="11" t="s">
        <v>82</v>
      </c>
      <c r="AW151" s="11" t="s">
        <v>37</v>
      </c>
      <c r="AX151" s="11" t="s">
        <v>74</v>
      </c>
      <c r="AY151" s="214" t="s">
        <v>162</v>
      </c>
    </row>
    <row r="152" spans="2:65" s="12" customFormat="1" ht="13.5">
      <c r="B152" s="215"/>
      <c r="C152" s="216"/>
      <c r="D152" s="205" t="s">
        <v>171</v>
      </c>
      <c r="E152" s="217" t="s">
        <v>21</v>
      </c>
      <c r="F152" s="218" t="s">
        <v>236</v>
      </c>
      <c r="G152" s="216"/>
      <c r="H152" s="219">
        <v>100.134</v>
      </c>
      <c r="I152" s="220"/>
      <c r="J152" s="216"/>
      <c r="K152" s="216"/>
      <c r="L152" s="221"/>
      <c r="M152" s="222"/>
      <c r="N152" s="223"/>
      <c r="O152" s="223"/>
      <c r="P152" s="223"/>
      <c r="Q152" s="223"/>
      <c r="R152" s="223"/>
      <c r="S152" s="223"/>
      <c r="T152" s="224"/>
      <c r="AT152" s="225" t="s">
        <v>171</v>
      </c>
      <c r="AU152" s="225" t="s">
        <v>84</v>
      </c>
      <c r="AV152" s="12" t="s">
        <v>84</v>
      </c>
      <c r="AW152" s="12" t="s">
        <v>37</v>
      </c>
      <c r="AX152" s="12" t="s">
        <v>74</v>
      </c>
      <c r="AY152" s="225" t="s">
        <v>162</v>
      </c>
    </row>
    <row r="153" spans="2:65" s="11" customFormat="1" ht="13.5">
      <c r="B153" s="203"/>
      <c r="C153" s="204"/>
      <c r="D153" s="205" t="s">
        <v>171</v>
      </c>
      <c r="E153" s="206" t="s">
        <v>21</v>
      </c>
      <c r="F153" s="207" t="s">
        <v>237</v>
      </c>
      <c r="G153" s="204"/>
      <c r="H153" s="208" t="s">
        <v>21</v>
      </c>
      <c r="I153" s="209"/>
      <c r="J153" s="204"/>
      <c r="K153" s="204"/>
      <c r="L153" s="210"/>
      <c r="M153" s="211"/>
      <c r="N153" s="212"/>
      <c r="O153" s="212"/>
      <c r="P153" s="212"/>
      <c r="Q153" s="212"/>
      <c r="R153" s="212"/>
      <c r="S153" s="212"/>
      <c r="T153" s="213"/>
      <c r="AT153" s="214" t="s">
        <v>171</v>
      </c>
      <c r="AU153" s="214" t="s">
        <v>84</v>
      </c>
      <c r="AV153" s="11" t="s">
        <v>82</v>
      </c>
      <c r="AW153" s="11" t="s">
        <v>37</v>
      </c>
      <c r="AX153" s="11" t="s">
        <v>74</v>
      </c>
      <c r="AY153" s="214" t="s">
        <v>162</v>
      </c>
    </row>
    <row r="154" spans="2:65" s="12" customFormat="1" ht="13.5">
      <c r="B154" s="215"/>
      <c r="C154" s="216"/>
      <c r="D154" s="226" t="s">
        <v>171</v>
      </c>
      <c r="E154" s="227" t="s">
        <v>21</v>
      </c>
      <c r="F154" s="228" t="s">
        <v>238</v>
      </c>
      <c r="G154" s="216"/>
      <c r="H154" s="229">
        <v>40.692</v>
      </c>
      <c r="I154" s="220"/>
      <c r="J154" s="216"/>
      <c r="K154" s="216"/>
      <c r="L154" s="221"/>
      <c r="M154" s="222"/>
      <c r="N154" s="223"/>
      <c r="O154" s="223"/>
      <c r="P154" s="223"/>
      <c r="Q154" s="223"/>
      <c r="R154" s="223"/>
      <c r="S154" s="223"/>
      <c r="T154" s="224"/>
      <c r="AT154" s="225" t="s">
        <v>171</v>
      </c>
      <c r="AU154" s="225" t="s">
        <v>84</v>
      </c>
      <c r="AV154" s="12" t="s">
        <v>84</v>
      </c>
      <c r="AW154" s="12" t="s">
        <v>37</v>
      </c>
      <c r="AX154" s="12" t="s">
        <v>74</v>
      </c>
      <c r="AY154" s="225" t="s">
        <v>162</v>
      </c>
    </row>
    <row r="155" spans="2:65" s="1" customFormat="1" ht="44.25" customHeight="1">
      <c r="B155" s="39"/>
      <c r="C155" s="191" t="s">
        <v>239</v>
      </c>
      <c r="D155" s="191" t="s">
        <v>164</v>
      </c>
      <c r="E155" s="192" t="s">
        <v>240</v>
      </c>
      <c r="F155" s="193" t="s">
        <v>241</v>
      </c>
      <c r="G155" s="194" t="s">
        <v>186</v>
      </c>
      <c r="H155" s="195">
        <v>191.84800000000001</v>
      </c>
      <c r="I155" s="196"/>
      <c r="J155" s="197">
        <f>ROUND(I155*H155,2)</f>
        <v>0</v>
      </c>
      <c r="K155" s="193" t="s">
        <v>168</v>
      </c>
      <c r="L155" s="59"/>
      <c r="M155" s="198" t="s">
        <v>21</v>
      </c>
      <c r="N155" s="199" t="s">
        <v>45</v>
      </c>
      <c r="O155" s="40"/>
      <c r="P155" s="200">
        <f>O155*H155</f>
        <v>0</v>
      </c>
      <c r="Q155" s="200">
        <v>0</v>
      </c>
      <c r="R155" s="200">
        <f>Q155*H155</f>
        <v>0</v>
      </c>
      <c r="S155" s="200">
        <v>0</v>
      </c>
      <c r="T155" s="201">
        <f>S155*H155</f>
        <v>0</v>
      </c>
      <c r="AR155" s="22" t="s">
        <v>169</v>
      </c>
      <c r="AT155" s="22" t="s">
        <v>164</v>
      </c>
      <c r="AU155" s="22" t="s">
        <v>84</v>
      </c>
      <c r="AY155" s="22" t="s">
        <v>162</v>
      </c>
      <c r="BE155" s="202">
        <f>IF(N155="základní",J155,0)</f>
        <v>0</v>
      </c>
      <c r="BF155" s="202">
        <f>IF(N155="snížená",J155,0)</f>
        <v>0</v>
      </c>
      <c r="BG155" s="202">
        <f>IF(N155="zákl. přenesená",J155,0)</f>
        <v>0</v>
      </c>
      <c r="BH155" s="202">
        <f>IF(N155="sníž. přenesená",J155,0)</f>
        <v>0</v>
      </c>
      <c r="BI155" s="202">
        <f>IF(N155="nulová",J155,0)</f>
        <v>0</v>
      </c>
      <c r="BJ155" s="22" t="s">
        <v>82</v>
      </c>
      <c r="BK155" s="202">
        <f>ROUND(I155*H155,2)</f>
        <v>0</v>
      </c>
      <c r="BL155" s="22" t="s">
        <v>169</v>
      </c>
      <c r="BM155" s="22" t="s">
        <v>242</v>
      </c>
    </row>
    <row r="156" spans="2:65" s="11" customFormat="1" ht="13.5">
      <c r="B156" s="203"/>
      <c r="C156" s="204"/>
      <c r="D156" s="205" t="s">
        <v>171</v>
      </c>
      <c r="E156" s="206" t="s">
        <v>21</v>
      </c>
      <c r="F156" s="207" t="s">
        <v>243</v>
      </c>
      <c r="G156" s="204"/>
      <c r="H156" s="208" t="s">
        <v>21</v>
      </c>
      <c r="I156" s="209"/>
      <c r="J156" s="204"/>
      <c r="K156" s="204"/>
      <c r="L156" s="210"/>
      <c r="M156" s="211"/>
      <c r="N156" s="212"/>
      <c r="O156" s="212"/>
      <c r="P156" s="212"/>
      <c r="Q156" s="212"/>
      <c r="R156" s="212"/>
      <c r="S156" s="212"/>
      <c r="T156" s="213"/>
      <c r="AT156" s="214" t="s">
        <v>171</v>
      </c>
      <c r="AU156" s="214" t="s">
        <v>84</v>
      </c>
      <c r="AV156" s="11" t="s">
        <v>82</v>
      </c>
      <c r="AW156" s="11" t="s">
        <v>37</v>
      </c>
      <c r="AX156" s="11" t="s">
        <v>74</v>
      </c>
      <c r="AY156" s="214" t="s">
        <v>162</v>
      </c>
    </row>
    <row r="157" spans="2:65" s="12" customFormat="1" ht="13.5">
      <c r="B157" s="215"/>
      <c r="C157" s="216"/>
      <c r="D157" s="226" t="s">
        <v>171</v>
      </c>
      <c r="E157" s="227" t="s">
        <v>21</v>
      </c>
      <c r="F157" s="228" t="s">
        <v>244</v>
      </c>
      <c r="G157" s="216"/>
      <c r="H157" s="229">
        <v>191.84800000000001</v>
      </c>
      <c r="I157" s="220"/>
      <c r="J157" s="216"/>
      <c r="K157" s="216"/>
      <c r="L157" s="221"/>
      <c r="M157" s="222"/>
      <c r="N157" s="223"/>
      <c r="O157" s="223"/>
      <c r="P157" s="223"/>
      <c r="Q157" s="223"/>
      <c r="R157" s="223"/>
      <c r="S157" s="223"/>
      <c r="T157" s="224"/>
      <c r="AT157" s="225" t="s">
        <v>171</v>
      </c>
      <c r="AU157" s="225" t="s">
        <v>84</v>
      </c>
      <c r="AV157" s="12" t="s">
        <v>84</v>
      </c>
      <c r="AW157" s="12" t="s">
        <v>37</v>
      </c>
      <c r="AX157" s="12" t="s">
        <v>74</v>
      </c>
      <c r="AY157" s="225" t="s">
        <v>162</v>
      </c>
    </row>
    <row r="158" spans="2:65" s="1" customFormat="1" ht="44.25" customHeight="1">
      <c r="B158" s="39"/>
      <c r="C158" s="191" t="s">
        <v>10</v>
      </c>
      <c r="D158" s="191" t="s">
        <v>164</v>
      </c>
      <c r="E158" s="192" t="s">
        <v>245</v>
      </c>
      <c r="F158" s="193" t="s">
        <v>246</v>
      </c>
      <c r="G158" s="194" t="s">
        <v>186</v>
      </c>
      <c r="H158" s="195">
        <v>1196.44</v>
      </c>
      <c r="I158" s="196"/>
      <c r="J158" s="197">
        <f>ROUND(I158*H158,2)</f>
        <v>0</v>
      </c>
      <c r="K158" s="193" t="s">
        <v>168</v>
      </c>
      <c r="L158" s="59"/>
      <c r="M158" s="198" t="s">
        <v>21</v>
      </c>
      <c r="N158" s="199" t="s">
        <v>45</v>
      </c>
      <c r="O158" s="40"/>
      <c r="P158" s="200">
        <f>O158*H158</f>
        <v>0</v>
      </c>
      <c r="Q158" s="200">
        <v>0</v>
      </c>
      <c r="R158" s="200">
        <f>Q158*H158</f>
        <v>0</v>
      </c>
      <c r="S158" s="200">
        <v>0</v>
      </c>
      <c r="T158" s="201">
        <f>S158*H158</f>
        <v>0</v>
      </c>
      <c r="AR158" s="22" t="s">
        <v>169</v>
      </c>
      <c r="AT158" s="22" t="s">
        <v>164</v>
      </c>
      <c r="AU158" s="22" t="s">
        <v>84</v>
      </c>
      <c r="AY158" s="22" t="s">
        <v>162</v>
      </c>
      <c r="BE158" s="202">
        <f>IF(N158="základní",J158,0)</f>
        <v>0</v>
      </c>
      <c r="BF158" s="202">
        <f>IF(N158="snížená",J158,0)</f>
        <v>0</v>
      </c>
      <c r="BG158" s="202">
        <f>IF(N158="zákl. přenesená",J158,0)</f>
        <v>0</v>
      </c>
      <c r="BH158" s="202">
        <f>IF(N158="sníž. přenesená",J158,0)</f>
        <v>0</v>
      </c>
      <c r="BI158" s="202">
        <f>IF(N158="nulová",J158,0)</f>
        <v>0</v>
      </c>
      <c r="BJ158" s="22" t="s">
        <v>82</v>
      </c>
      <c r="BK158" s="202">
        <f>ROUND(I158*H158,2)</f>
        <v>0</v>
      </c>
      <c r="BL158" s="22" t="s">
        <v>169</v>
      </c>
      <c r="BM158" s="22" t="s">
        <v>247</v>
      </c>
    </row>
    <row r="159" spans="2:65" s="12" customFormat="1" ht="13.5">
      <c r="B159" s="215"/>
      <c r="C159" s="216"/>
      <c r="D159" s="226" t="s">
        <v>171</v>
      </c>
      <c r="E159" s="227" t="s">
        <v>21</v>
      </c>
      <c r="F159" s="228" t="s">
        <v>248</v>
      </c>
      <c r="G159" s="216"/>
      <c r="H159" s="229">
        <v>1196.44</v>
      </c>
      <c r="I159" s="220"/>
      <c r="J159" s="216"/>
      <c r="K159" s="216"/>
      <c r="L159" s="221"/>
      <c r="M159" s="222"/>
      <c r="N159" s="223"/>
      <c r="O159" s="223"/>
      <c r="P159" s="223"/>
      <c r="Q159" s="223"/>
      <c r="R159" s="223"/>
      <c r="S159" s="223"/>
      <c r="T159" s="224"/>
      <c r="AT159" s="225" t="s">
        <v>171</v>
      </c>
      <c r="AU159" s="225" t="s">
        <v>84</v>
      </c>
      <c r="AV159" s="12" t="s">
        <v>84</v>
      </c>
      <c r="AW159" s="12" t="s">
        <v>37</v>
      </c>
      <c r="AX159" s="12" t="s">
        <v>74</v>
      </c>
      <c r="AY159" s="225" t="s">
        <v>162</v>
      </c>
    </row>
    <row r="160" spans="2:65" s="1" customFormat="1" ht="22.5" customHeight="1">
      <c r="B160" s="39"/>
      <c r="C160" s="191" t="s">
        <v>249</v>
      </c>
      <c r="D160" s="191" t="s">
        <v>164</v>
      </c>
      <c r="E160" s="192" t="s">
        <v>250</v>
      </c>
      <c r="F160" s="193" t="s">
        <v>251</v>
      </c>
      <c r="G160" s="194" t="s">
        <v>186</v>
      </c>
      <c r="H160" s="195">
        <v>1292.364</v>
      </c>
      <c r="I160" s="196"/>
      <c r="J160" s="197">
        <f>ROUND(I160*H160,2)</f>
        <v>0</v>
      </c>
      <c r="K160" s="193" t="s">
        <v>168</v>
      </c>
      <c r="L160" s="59"/>
      <c r="M160" s="198" t="s">
        <v>21</v>
      </c>
      <c r="N160" s="199" t="s">
        <v>45</v>
      </c>
      <c r="O160" s="40"/>
      <c r="P160" s="200">
        <f>O160*H160</f>
        <v>0</v>
      </c>
      <c r="Q160" s="200">
        <v>0</v>
      </c>
      <c r="R160" s="200">
        <f>Q160*H160</f>
        <v>0</v>
      </c>
      <c r="S160" s="200">
        <v>0</v>
      </c>
      <c r="T160" s="201">
        <f>S160*H160</f>
        <v>0</v>
      </c>
      <c r="AR160" s="22" t="s">
        <v>169</v>
      </c>
      <c r="AT160" s="22" t="s">
        <v>164</v>
      </c>
      <c r="AU160" s="22" t="s">
        <v>84</v>
      </c>
      <c r="AY160" s="22" t="s">
        <v>162</v>
      </c>
      <c r="BE160" s="202">
        <f>IF(N160="základní",J160,0)</f>
        <v>0</v>
      </c>
      <c r="BF160" s="202">
        <f>IF(N160="snížená",J160,0)</f>
        <v>0</v>
      </c>
      <c r="BG160" s="202">
        <f>IF(N160="zákl. přenesená",J160,0)</f>
        <v>0</v>
      </c>
      <c r="BH160" s="202">
        <f>IF(N160="sníž. přenesená",J160,0)</f>
        <v>0</v>
      </c>
      <c r="BI160" s="202">
        <f>IF(N160="nulová",J160,0)</f>
        <v>0</v>
      </c>
      <c r="BJ160" s="22" t="s">
        <v>82</v>
      </c>
      <c r="BK160" s="202">
        <f>ROUND(I160*H160,2)</f>
        <v>0</v>
      </c>
      <c r="BL160" s="22" t="s">
        <v>169</v>
      </c>
      <c r="BM160" s="22" t="s">
        <v>252</v>
      </c>
    </row>
    <row r="161" spans="2:65" s="12" customFormat="1" ht="13.5">
      <c r="B161" s="215"/>
      <c r="C161" s="216"/>
      <c r="D161" s="226" t="s">
        <v>171</v>
      </c>
      <c r="E161" s="227" t="s">
        <v>21</v>
      </c>
      <c r="F161" s="228" t="s">
        <v>253</v>
      </c>
      <c r="G161" s="216"/>
      <c r="H161" s="229">
        <v>1292.364</v>
      </c>
      <c r="I161" s="220"/>
      <c r="J161" s="216"/>
      <c r="K161" s="216"/>
      <c r="L161" s="221"/>
      <c r="M161" s="222"/>
      <c r="N161" s="223"/>
      <c r="O161" s="223"/>
      <c r="P161" s="223"/>
      <c r="Q161" s="223"/>
      <c r="R161" s="223"/>
      <c r="S161" s="223"/>
      <c r="T161" s="224"/>
      <c r="AT161" s="225" t="s">
        <v>171</v>
      </c>
      <c r="AU161" s="225" t="s">
        <v>84</v>
      </c>
      <c r="AV161" s="12" t="s">
        <v>84</v>
      </c>
      <c r="AW161" s="12" t="s">
        <v>37</v>
      </c>
      <c r="AX161" s="12" t="s">
        <v>74</v>
      </c>
      <c r="AY161" s="225" t="s">
        <v>162</v>
      </c>
    </row>
    <row r="162" spans="2:65" s="1" customFormat="1" ht="22.5" customHeight="1">
      <c r="B162" s="39"/>
      <c r="C162" s="191" t="s">
        <v>254</v>
      </c>
      <c r="D162" s="191" t="s">
        <v>164</v>
      </c>
      <c r="E162" s="192" t="s">
        <v>255</v>
      </c>
      <c r="F162" s="193" t="s">
        <v>256</v>
      </c>
      <c r="G162" s="194" t="s">
        <v>257</v>
      </c>
      <c r="H162" s="195">
        <v>2153.5920000000001</v>
      </c>
      <c r="I162" s="196"/>
      <c r="J162" s="197">
        <f>ROUND(I162*H162,2)</f>
        <v>0</v>
      </c>
      <c r="K162" s="193" t="s">
        <v>168</v>
      </c>
      <c r="L162" s="59"/>
      <c r="M162" s="198" t="s">
        <v>21</v>
      </c>
      <c r="N162" s="199" t="s">
        <v>45</v>
      </c>
      <c r="O162" s="40"/>
      <c r="P162" s="200">
        <f>O162*H162</f>
        <v>0</v>
      </c>
      <c r="Q162" s="200">
        <v>0</v>
      </c>
      <c r="R162" s="200">
        <f>Q162*H162</f>
        <v>0</v>
      </c>
      <c r="S162" s="200">
        <v>0</v>
      </c>
      <c r="T162" s="201">
        <f>S162*H162</f>
        <v>0</v>
      </c>
      <c r="AR162" s="22" t="s">
        <v>169</v>
      </c>
      <c r="AT162" s="22" t="s">
        <v>164</v>
      </c>
      <c r="AU162" s="22" t="s">
        <v>84</v>
      </c>
      <c r="AY162" s="22" t="s">
        <v>162</v>
      </c>
      <c r="BE162" s="202">
        <f>IF(N162="základní",J162,0)</f>
        <v>0</v>
      </c>
      <c r="BF162" s="202">
        <f>IF(N162="snížená",J162,0)</f>
        <v>0</v>
      </c>
      <c r="BG162" s="202">
        <f>IF(N162="zákl. přenesená",J162,0)</f>
        <v>0</v>
      </c>
      <c r="BH162" s="202">
        <f>IF(N162="sníž. přenesená",J162,0)</f>
        <v>0</v>
      </c>
      <c r="BI162" s="202">
        <f>IF(N162="nulová",J162,0)</f>
        <v>0</v>
      </c>
      <c r="BJ162" s="22" t="s">
        <v>82</v>
      </c>
      <c r="BK162" s="202">
        <f>ROUND(I162*H162,2)</f>
        <v>0</v>
      </c>
      <c r="BL162" s="22" t="s">
        <v>169</v>
      </c>
      <c r="BM162" s="22" t="s">
        <v>258</v>
      </c>
    </row>
    <row r="163" spans="2:65" s="12" customFormat="1" ht="13.5">
      <c r="B163" s="215"/>
      <c r="C163" s="216"/>
      <c r="D163" s="226" t="s">
        <v>171</v>
      </c>
      <c r="E163" s="216"/>
      <c r="F163" s="228" t="s">
        <v>259</v>
      </c>
      <c r="G163" s="216"/>
      <c r="H163" s="229">
        <v>2153.5920000000001</v>
      </c>
      <c r="I163" s="220"/>
      <c r="J163" s="216"/>
      <c r="K163" s="216"/>
      <c r="L163" s="221"/>
      <c r="M163" s="222"/>
      <c r="N163" s="223"/>
      <c r="O163" s="223"/>
      <c r="P163" s="223"/>
      <c r="Q163" s="223"/>
      <c r="R163" s="223"/>
      <c r="S163" s="223"/>
      <c r="T163" s="224"/>
      <c r="AT163" s="225" t="s">
        <v>171</v>
      </c>
      <c r="AU163" s="225" t="s">
        <v>84</v>
      </c>
      <c r="AV163" s="12" t="s">
        <v>84</v>
      </c>
      <c r="AW163" s="12" t="s">
        <v>6</v>
      </c>
      <c r="AX163" s="12" t="s">
        <v>82</v>
      </c>
      <c r="AY163" s="225" t="s">
        <v>162</v>
      </c>
    </row>
    <row r="164" spans="2:65" s="1" customFormat="1" ht="31.5" customHeight="1">
      <c r="B164" s="39"/>
      <c r="C164" s="191" t="s">
        <v>260</v>
      </c>
      <c r="D164" s="191" t="s">
        <v>164</v>
      </c>
      <c r="E164" s="192" t="s">
        <v>261</v>
      </c>
      <c r="F164" s="193" t="s">
        <v>262</v>
      </c>
      <c r="G164" s="194" t="s">
        <v>186</v>
      </c>
      <c r="H164" s="195">
        <v>95.924000000000007</v>
      </c>
      <c r="I164" s="196"/>
      <c r="J164" s="197">
        <f>ROUND(I164*H164,2)</f>
        <v>0</v>
      </c>
      <c r="K164" s="193" t="s">
        <v>168</v>
      </c>
      <c r="L164" s="59"/>
      <c r="M164" s="198" t="s">
        <v>21</v>
      </c>
      <c r="N164" s="199" t="s">
        <v>45</v>
      </c>
      <c r="O164" s="40"/>
      <c r="P164" s="200">
        <f>O164*H164</f>
        <v>0</v>
      </c>
      <c r="Q164" s="200">
        <v>0</v>
      </c>
      <c r="R164" s="200">
        <f>Q164*H164</f>
        <v>0</v>
      </c>
      <c r="S164" s="200">
        <v>0</v>
      </c>
      <c r="T164" s="201">
        <f>S164*H164</f>
        <v>0</v>
      </c>
      <c r="AR164" s="22" t="s">
        <v>169</v>
      </c>
      <c r="AT164" s="22" t="s">
        <v>164</v>
      </c>
      <c r="AU164" s="22" t="s">
        <v>84</v>
      </c>
      <c r="AY164" s="22" t="s">
        <v>162</v>
      </c>
      <c r="BE164" s="202">
        <f>IF(N164="základní",J164,0)</f>
        <v>0</v>
      </c>
      <c r="BF164" s="202">
        <f>IF(N164="snížená",J164,0)</f>
        <v>0</v>
      </c>
      <c r="BG164" s="202">
        <f>IF(N164="zákl. přenesená",J164,0)</f>
        <v>0</v>
      </c>
      <c r="BH164" s="202">
        <f>IF(N164="sníž. přenesená",J164,0)</f>
        <v>0</v>
      </c>
      <c r="BI164" s="202">
        <f>IF(N164="nulová",J164,0)</f>
        <v>0</v>
      </c>
      <c r="BJ164" s="22" t="s">
        <v>82</v>
      </c>
      <c r="BK164" s="202">
        <f>ROUND(I164*H164,2)</f>
        <v>0</v>
      </c>
      <c r="BL164" s="22" t="s">
        <v>169</v>
      </c>
      <c r="BM164" s="22" t="s">
        <v>263</v>
      </c>
    </row>
    <row r="165" spans="2:65" s="11" customFormat="1" ht="13.5">
      <c r="B165" s="203"/>
      <c r="C165" s="204"/>
      <c r="D165" s="205" t="s">
        <v>171</v>
      </c>
      <c r="E165" s="206" t="s">
        <v>21</v>
      </c>
      <c r="F165" s="207" t="s">
        <v>264</v>
      </c>
      <c r="G165" s="204"/>
      <c r="H165" s="208" t="s">
        <v>21</v>
      </c>
      <c r="I165" s="209"/>
      <c r="J165" s="204"/>
      <c r="K165" s="204"/>
      <c r="L165" s="210"/>
      <c r="M165" s="211"/>
      <c r="N165" s="212"/>
      <c r="O165" s="212"/>
      <c r="P165" s="212"/>
      <c r="Q165" s="212"/>
      <c r="R165" s="212"/>
      <c r="S165" s="212"/>
      <c r="T165" s="213"/>
      <c r="AT165" s="214" t="s">
        <v>171</v>
      </c>
      <c r="AU165" s="214" t="s">
        <v>84</v>
      </c>
      <c r="AV165" s="11" t="s">
        <v>82</v>
      </c>
      <c r="AW165" s="11" t="s">
        <v>37</v>
      </c>
      <c r="AX165" s="11" t="s">
        <v>74</v>
      </c>
      <c r="AY165" s="214" t="s">
        <v>162</v>
      </c>
    </row>
    <row r="166" spans="2:65" s="12" customFormat="1" ht="13.5">
      <c r="B166" s="215"/>
      <c r="C166" s="216"/>
      <c r="D166" s="205" t="s">
        <v>171</v>
      </c>
      <c r="E166" s="217" t="s">
        <v>21</v>
      </c>
      <c r="F166" s="218" t="s">
        <v>265</v>
      </c>
      <c r="G166" s="216"/>
      <c r="H166" s="219">
        <v>18.382000000000001</v>
      </c>
      <c r="I166" s="220"/>
      <c r="J166" s="216"/>
      <c r="K166" s="216"/>
      <c r="L166" s="221"/>
      <c r="M166" s="222"/>
      <c r="N166" s="223"/>
      <c r="O166" s="223"/>
      <c r="P166" s="223"/>
      <c r="Q166" s="223"/>
      <c r="R166" s="223"/>
      <c r="S166" s="223"/>
      <c r="T166" s="224"/>
      <c r="AT166" s="225" t="s">
        <v>171</v>
      </c>
      <c r="AU166" s="225" t="s">
        <v>84</v>
      </c>
      <c r="AV166" s="12" t="s">
        <v>84</v>
      </c>
      <c r="AW166" s="12" t="s">
        <v>37</v>
      </c>
      <c r="AX166" s="12" t="s">
        <v>74</v>
      </c>
      <c r="AY166" s="225" t="s">
        <v>162</v>
      </c>
    </row>
    <row r="167" spans="2:65" s="12" customFormat="1" ht="13.5">
      <c r="B167" s="215"/>
      <c r="C167" s="216"/>
      <c r="D167" s="205" t="s">
        <v>171</v>
      </c>
      <c r="E167" s="217" t="s">
        <v>21</v>
      </c>
      <c r="F167" s="218" t="s">
        <v>266</v>
      </c>
      <c r="G167" s="216"/>
      <c r="H167" s="219">
        <v>10.119999999999999</v>
      </c>
      <c r="I167" s="220"/>
      <c r="J167" s="216"/>
      <c r="K167" s="216"/>
      <c r="L167" s="221"/>
      <c r="M167" s="222"/>
      <c r="N167" s="223"/>
      <c r="O167" s="223"/>
      <c r="P167" s="223"/>
      <c r="Q167" s="223"/>
      <c r="R167" s="223"/>
      <c r="S167" s="223"/>
      <c r="T167" s="224"/>
      <c r="AT167" s="225" t="s">
        <v>171</v>
      </c>
      <c r="AU167" s="225" t="s">
        <v>84</v>
      </c>
      <c r="AV167" s="12" t="s">
        <v>84</v>
      </c>
      <c r="AW167" s="12" t="s">
        <v>37</v>
      </c>
      <c r="AX167" s="12" t="s">
        <v>74</v>
      </c>
      <c r="AY167" s="225" t="s">
        <v>162</v>
      </c>
    </row>
    <row r="168" spans="2:65" s="11" customFormat="1" ht="13.5">
      <c r="B168" s="203"/>
      <c r="C168" s="204"/>
      <c r="D168" s="205" t="s">
        <v>171</v>
      </c>
      <c r="E168" s="206" t="s">
        <v>21</v>
      </c>
      <c r="F168" s="207" t="s">
        <v>267</v>
      </c>
      <c r="G168" s="204"/>
      <c r="H168" s="208" t="s">
        <v>21</v>
      </c>
      <c r="I168" s="209"/>
      <c r="J168" s="204"/>
      <c r="K168" s="204"/>
      <c r="L168" s="210"/>
      <c r="M168" s="211"/>
      <c r="N168" s="212"/>
      <c r="O168" s="212"/>
      <c r="P168" s="212"/>
      <c r="Q168" s="212"/>
      <c r="R168" s="212"/>
      <c r="S168" s="212"/>
      <c r="T168" s="213"/>
      <c r="AT168" s="214" t="s">
        <v>171</v>
      </c>
      <c r="AU168" s="214" t="s">
        <v>84</v>
      </c>
      <c r="AV168" s="11" t="s">
        <v>82</v>
      </c>
      <c r="AW168" s="11" t="s">
        <v>37</v>
      </c>
      <c r="AX168" s="11" t="s">
        <v>74</v>
      </c>
      <c r="AY168" s="214" t="s">
        <v>162</v>
      </c>
    </row>
    <row r="169" spans="2:65" s="12" customFormat="1" ht="13.5">
      <c r="B169" s="215"/>
      <c r="C169" s="216"/>
      <c r="D169" s="226" t="s">
        <v>171</v>
      </c>
      <c r="E169" s="227" t="s">
        <v>21</v>
      </c>
      <c r="F169" s="228" t="s">
        <v>268</v>
      </c>
      <c r="G169" s="216"/>
      <c r="H169" s="229">
        <v>67.421999999999997</v>
      </c>
      <c r="I169" s="220"/>
      <c r="J169" s="216"/>
      <c r="K169" s="216"/>
      <c r="L169" s="221"/>
      <c r="M169" s="222"/>
      <c r="N169" s="223"/>
      <c r="O169" s="223"/>
      <c r="P169" s="223"/>
      <c r="Q169" s="223"/>
      <c r="R169" s="223"/>
      <c r="S169" s="223"/>
      <c r="T169" s="224"/>
      <c r="AT169" s="225" t="s">
        <v>171</v>
      </c>
      <c r="AU169" s="225" t="s">
        <v>84</v>
      </c>
      <c r="AV169" s="12" t="s">
        <v>84</v>
      </c>
      <c r="AW169" s="12" t="s">
        <v>37</v>
      </c>
      <c r="AX169" s="12" t="s">
        <v>74</v>
      </c>
      <c r="AY169" s="225" t="s">
        <v>162</v>
      </c>
    </row>
    <row r="170" spans="2:65" s="1" customFormat="1" ht="44.25" customHeight="1">
      <c r="B170" s="39"/>
      <c r="C170" s="191" t="s">
        <v>269</v>
      </c>
      <c r="D170" s="191" t="s">
        <v>164</v>
      </c>
      <c r="E170" s="192" t="s">
        <v>270</v>
      </c>
      <c r="F170" s="193" t="s">
        <v>271</v>
      </c>
      <c r="G170" s="194" t="s">
        <v>186</v>
      </c>
      <c r="H170" s="195">
        <v>9.5050000000000008</v>
      </c>
      <c r="I170" s="196"/>
      <c r="J170" s="197">
        <f>ROUND(I170*H170,2)</f>
        <v>0</v>
      </c>
      <c r="K170" s="193" t="s">
        <v>168</v>
      </c>
      <c r="L170" s="59"/>
      <c r="M170" s="198" t="s">
        <v>21</v>
      </c>
      <c r="N170" s="199" t="s">
        <v>45</v>
      </c>
      <c r="O170" s="40"/>
      <c r="P170" s="200">
        <f>O170*H170</f>
        <v>0</v>
      </c>
      <c r="Q170" s="200">
        <v>0</v>
      </c>
      <c r="R170" s="200">
        <f>Q170*H170</f>
        <v>0</v>
      </c>
      <c r="S170" s="200">
        <v>0</v>
      </c>
      <c r="T170" s="201">
        <f>S170*H170</f>
        <v>0</v>
      </c>
      <c r="AR170" s="22" t="s">
        <v>169</v>
      </c>
      <c r="AT170" s="22" t="s">
        <v>164</v>
      </c>
      <c r="AU170" s="22" t="s">
        <v>84</v>
      </c>
      <c r="AY170" s="22" t="s">
        <v>162</v>
      </c>
      <c r="BE170" s="202">
        <f>IF(N170="základní",J170,0)</f>
        <v>0</v>
      </c>
      <c r="BF170" s="202">
        <f>IF(N170="snížená",J170,0)</f>
        <v>0</v>
      </c>
      <c r="BG170" s="202">
        <f>IF(N170="zákl. přenesená",J170,0)</f>
        <v>0</v>
      </c>
      <c r="BH170" s="202">
        <f>IF(N170="sníž. přenesená",J170,0)</f>
        <v>0</v>
      </c>
      <c r="BI170" s="202">
        <f>IF(N170="nulová",J170,0)</f>
        <v>0</v>
      </c>
      <c r="BJ170" s="22" t="s">
        <v>82</v>
      </c>
      <c r="BK170" s="202">
        <f>ROUND(I170*H170,2)</f>
        <v>0</v>
      </c>
      <c r="BL170" s="22" t="s">
        <v>169</v>
      </c>
      <c r="BM170" s="22" t="s">
        <v>272</v>
      </c>
    </row>
    <row r="171" spans="2:65" s="12" customFormat="1" ht="13.5">
      <c r="B171" s="215"/>
      <c r="C171" s="216"/>
      <c r="D171" s="226" t="s">
        <v>171</v>
      </c>
      <c r="E171" s="227" t="s">
        <v>21</v>
      </c>
      <c r="F171" s="228" t="s">
        <v>273</v>
      </c>
      <c r="G171" s="216"/>
      <c r="H171" s="229">
        <v>9.5050000000000008</v>
      </c>
      <c r="I171" s="220"/>
      <c r="J171" s="216"/>
      <c r="K171" s="216"/>
      <c r="L171" s="221"/>
      <c r="M171" s="222"/>
      <c r="N171" s="223"/>
      <c r="O171" s="223"/>
      <c r="P171" s="223"/>
      <c r="Q171" s="223"/>
      <c r="R171" s="223"/>
      <c r="S171" s="223"/>
      <c r="T171" s="224"/>
      <c r="AT171" s="225" t="s">
        <v>171</v>
      </c>
      <c r="AU171" s="225" t="s">
        <v>84</v>
      </c>
      <c r="AV171" s="12" t="s">
        <v>84</v>
      </c>
      <c r="AW171" s="12" t="s">
        <v>37</v>
      </c>
      <c r="AX171" s="12" t="s">
        <v>74</v>
      </c>
      <c r="AY171" s="225" t="s">
        <v>162</v>
      </c>
    </row>
    <row r="172" spans="2:65" s="1" customFormat="1" ht="22.5" customHeight="1">
      <c r="B172" s="39"/>
      <c r="C172" s="230" t="s">
        <v>274</v>
      </c>
      <c r="D172" s="230" t="s">
        <v>275</v>
      </c>
      <c r="E172" s="231" t="s">
        <v>276</v>
      </c>
      <c r="F172" s="232" t="s">
        <v>277</v>
      </c>
      <c r="G172" s="233" t="s">
        <v>257</v>
      </c>
      <c r="H172" s="234">
        <v>19.010000000000002</v>
      </c>
      <c r="I172" s="235"/>
      <c r="J172" s="236">
        <f>ROUND(I172*H172,2)</f>
        <v>0</v>
      </c>
      <c r="K172" s="232" t="s">
        <v>168</v>
      </c>
      <c r="L172" s="237"/>
      <c r="M172" s="238" t="s">
        <v>21</v>
      </c>
      <c r="N172" s="239" t="s">
        <v>45</v>
      </c>
      <c r="O172" s="40"/>
      <c r="P172" s="200">
        <f>O172*H172</f>
        <v>0</v>
      </c>
      <c r="Q172" s="200">
        <v>1</v>
      </c>
      <c r="R172" s="200">
        <f>Q172*H172</f>
        <v>19.010000000000002</v>
      </c>
      <c r="S172" s="200">
        <v>0</v>
      </c>
      <c r="T172" s="201">
        <f>S172*H172</f>
        <v>0</v>
      </c>
      <c r="AR172" s="22" t="s">
        <v>205</v>
      </c>
      <c r="AT172" s="22" t="s">
        <v>275</v>
      </c>
      <c r="AU172" s="22" t="s">
        <v>84</v>
      </c>
      <c r="AY172" s="22" t="s">
        <v>162</v>
      </c>
      <c r="BE172" s="202">
        <f>IF(N172="základní",J172,0)</f>
        <v>0</v>
      </c>
      <c r="BF172" s="202">
        <f>IF(N172="snížená",J172,0)</f>
        <v>0</v>
      </c>
      <c r="BG172" s="202">
        <f>IF(N172="zákl. přenesená",J172,0)</f>
        <v>0</v>
      </c>
      <c r="BH172" s="202">
        <f>IF(N172="sníž. přenesená",J172,0)</f>
        <v>0</v>
      </c>
      <c r="BI172" s="202">
        <f>IF(N172="nulová",J172,0)</f>
        <v>0</v>
      </c>
      <c r="BJ172" s="22" t="s">
        <v>82</v>
      </c>
      <c r="BK172" s="202">
        <f>ROUND(I172*H172,2)</f>
        <v>0</v>
      </c>
      <c r="BL172" s="22" t="s">
        <v>169</v>
      </c>
      <c r="BM172" s="22" t="s">
        <v>278</v>
      </c>
    </row>
    <row r="173" spans="2:65" s="12" customFormat="1" ht="13.5">
      <c r="B173" s="215"/>
      <c r="C173" s="216"/>
      <c r="D173" s="226" t="s">
        <v>171</v>
      </c>
      <c r="E173" s="216"/>
      <c r="F173" s="228" t="s">
        <v>279</v>
      </c>
      <c r="G173" s="216"/>
      <c r="H173" s="229">
        <v>19.010000000000002</v>
      </c>
      <c r="I173" s="220"/>
      <c r="J173" s="216"/>
      <c r="K173" s="216"/>
      <c r="L173" s="221"/>
      <c r="M173" s="222"/>
      <c r="N173" s="223"/>
      <c r="O173" s="223"/>
      <c r="P173" s="223"/>
      <c r="Q173" s="223"/>
      <c r="R173" s="223"/>
      <c r="S173" s="223"/>
      <c r="T173" s="224"/>
      <c r="AT173" s="225" t="s">
        <v>171</v>
      </c>
      <c r="AU173" s="225" t="s">
        <v>84</v>
      </c>
      <c r="AV173" s="12" t="s">
        <v>84</v>
      </c>
      <c r="AW173" s="12" t="s">
        <v>6</v>
      </c>
      <c r="AX173" s="12" t="s">
        <v>82</v>
      </c>
      <c r="AY173" s="225" t="s">
        <v>162</v>
      </c>
    </row>
    <row r="174" spans="2:65" s="1" customFormat="1" ht="22.5" customHeight="1">
      <c r="B174" s="39"/>
      <c r="C174" s="191" t="s">
        <v>9</v>
      </c>
      <c r="D174" s="191" t="s">
        <v>164</v>
      </c>
      <c r="E174" s="192" t="s">
        <v>280</v>
      </c>
      <c r="F174" s="193" t="s">
        <v>281</v>
      </c>
      <c r="G174" s="194" t="s">
        <v>167</v>
      </c>
      <c r="H174" s="195">
        <v>459</v>
      </c>
      <c r="I174" s="196"/>
      <c r="J174" s="197">
        <f>ROUND(I174*H174,2)</f>
        <v>0</v>
      </c>
      <c r="K174" s="193" t="s">
        <v>168</v>
      </c>
      <c r="L174" s="59"/>
      <c r="M174" s="198" t="s">
        <v>21</v>
      </c>
      <c r="N174" s="199" t="s">
        <v>45</v>
      </c>
      <c r="O174" s="40"/>
      <c r="P174" s="200">
        <f>O174*H174</f>
        <v>0</v>
      </c>
      <c r="Q174" s="200">
        <v>0</v>
      </c>
      <c r="R174" s="200">
        <f>Q174*H174</f>
        <v>0</v>
      </c>
      <c r="S174" s="200">
        <v>0</v>
      </c>
      <c r="T174" s="201">
        <f>S174*H174</f>
        <v>0</v>
      </c>
      <c r="AR174" s="22" t="s">
        <v>169</v>
      </c>
      <c r="AT174" s="22" t="s">
        <v>164</v>
      </c>
      <c r="AU174" s="22" t="s">
        <v>84</v>
      </c>
      <c r="AY174" s="22" t="s">
        <v>162</v>
      </c>
      <c r="BE174" s="202">
        <f>IF(N174="základní",J174,0)</f>
        <v>0</v>
      </c>
      <c r="BF174" s="202">
        <f>IF(N174="snížená",J174,0)</f>
        <v>0</v>
      </c>
      <c r="BG174" s="202">
        <f>IF(N174="zákl. přenesená",J174,0)</f>
        <v>0</v>
      </c>
      <c r="BH174" s="202">
        <f>IF(N174="sníž. přenesená",J174,0)</f>
        <v>0</v>
      </c>
      <c r="BI174" s="202">
        <f>IF(N174="nulová",J174,0)</f>
        <v>0</v>
      </c>
      <c r="BJ174" s="22" t="s">
        <v>82</v>
      </c>
      <c r="BK174" s="202">
        <f>ROUND(I174*H174,2)</f>
        <v>0</v>
      </c>
      <c r="BL174" s="22" t="s">
        <v>169</v>
      </c>
      <c r="BM174" s="22" t="s">
        <v>282</v>
      </c>
    </row>
    <row r="175" spans="2:65" s="1" customFormat="1" ht="22.5" customHeight="1">
      <c r="B175" s="39"/>
      <c r="C175" s="191" t="s">
        <v>283</v>
      </c>
      <c r="D175" s="191" t="s">
        <v>164</v>
      </c>
      <c r="E175" s="192" t="s">
        <v>284</v>
      </c>
      <c r="F175" s="193" t="s">
        <v>285</v>
      </c>
      <c r="G175" s="194" t="s">
        <v>286</v>
      </c>
      <c r="H175" s="195">
        <v>1</v>
      </c>
      <c r="I175" s="196"/>
      <c r="J175" s="197">
        <f>ROUND(I175*H175,2)</f>
        <v>0</v>
      </c>
      <c r="K175" s="193" t="s">
        <v>21</v>
      </c>
      <c r="L175" s="59"/>
      <c r="M175" s="198" t="s">
        <v>21</v>
      </c>
      <c r="N175" s="199" t="s">
        <v>45</v>
      </c>
      <c r="O175" s="40"/>
      <c r="P175" s="200">
        <f>O175*H175</f>
        <v>0</v>
      </c>
      <c r="Q175" s="200">
        <v>0</v>
      </c>
      <c r="R175" s="200">
        <f>Q175*H175</f>
        <v>0</v>
      </c>
      <c r="S175" s="200">
        <v>0</v>
      </c>
      <c r="T175" s="201">
        <f>S175*H175</f>
        <v>0</v>
      </c>
      <c r="AR175" s="22" t="s">
        <v>169</v>
      </c>
      <c r="AT175" s="22" t="s">
        <v>164</v>
      </c>
      <c r="AU175" s="22" t="s">
        <v>84</v>
      </c>
      <c r="AY175" s="22" t="s">
        <v>162</v>
      </c>
      <c r="BE175" s="202">
        <f>IF(N175="základní",J175,0)</f>
        <v>0</v>
      </c>
      <c r="BF175" s="202">
        <f>IF(N175="snížená",J175,0)</f>
        <v>0</v>
      </c>
      <c r="BG175" s="202">
        <f>IF(N175="zákl. přenesená",J175,0)</f>
        <v>0</v>
      </c>
      <c r="BH175" s="202">
        <f>IF(N175="sníž. přenesená",J175,0)</f>
        <v>0</v>
      </c>
      <c r="BI175" s="202">
        <f>IF(N175="nulová",J175,0)</f>
        <v>0</v>
      </c>
      <c r="BJ175" s="22" t="s">
        <v>82</v>
      </c>
      <c r="BK175" s="202">
        <f>ROUND(I175*H175,2)</f>
        <v>0</v>
      </c>
      <c r="BL175" s="22" t="s">
        <v>169</v>
      </c>
      <c r="BM175" s="22" t="s">
        <v>287</v>
      </c>
    </row>
    <row r="176" spans="2:65" s="1" customFormat="1" ht="22.5" customHeight="1">
      <c r="B176" s="39"/>
      <c r="C176" s="191" t="s">
        <v>288</v>
      </c>
      <c r="D176" s="191" t="s">
        <v>164</v>
      </c>
      <c r="E176" s="192" t="s">
        <v>289</v>
      </c>
      <c r="F176" s="193" t="s">
        <v>290</v>
      </c>
      <c r="G176" s="194" t="s">
        <v>286</v>
      </c>
      <c r="H176" s="195">
        <v>1</v>
      </c>
      <c r="I176" s="196"/>
      <c r="J176" s="197">
        <f>ROUND(I176*H176,2)</f>
        <v>0</v>
      </c>
      <c r="K176" s="193" t="s">
        <v>21</v>
      </c>
      <c r="L176" s="59"/>
      <c r="M176" s="198" t="s">
        <v>21</v>
      </c>
      <c r="N176" s="199" t="s">
        <v>45</v>
      </c>
      <c r="O176" s="40"/>
      <c r="P176" s="200">
        <f>O176*H176</f>
        <v>0</v>
      </c>
      <c r="Q176" s="200">
        <v>0</v>
      </c>
      <c r="R176" s="200">
        <f>Q176*H176</f>
        <v>0</v>
      </c>
      <c r="S176" s="200">
        <v>0</v>
      </c>
      <c r="T176" s="201">
        <f>S176*H176</f>
        <v>0</v>
      </c>
      <c r="AR176" s="22" t="s">
        <v>169</v>
      </c>
      <c r="AT176" s="22" t="s">
        <v>164</v>
      </c>
      <c r="AU176" s="22" t="s">
        <v>84</v>
      </c>
      <c r="AY176" s="22" t="s">
        <v>162</v>
      </c>
      <c r="BE176" s="202">
        <f>IF(N176="základní",J176,0)</f>
        <v>0</v>
      </c>
      <c r="BF176" s="202">
        <f>IF(N176="snížená",J176,0)</f>
        <v>0</v>
      </c>
      <c r="BG176" s="202">
        <f>IF(N176="zákl. přenesená",J176,0)</f>
        <v>0</v>
      </c>
      <c r="BH176" s="202">
        <f>IF(N176="sníž. přenesená",J176,0)</f>
        <v>0</v>
      </c>
      <c r="BI176" s="202">
        <f>IF(N176="nulová",J176,0)</f>
        <v>0</v>
      </c>
      <c r="BJ176" s="22" t="s">
        <v>82</v>
      </c>
      <c r="BK176" s="202">
        <f>ROUND(I176*H176,2)</f>
        <v>0</v>
      </c>
      <c r="BL176" s="22" t="s">
        <v>169</v>
      </c>
      <c r="BM176" s="22" t="s">
        <v>291</v>
      </c>
    </row>
    <row r="177" spans="2:65" s="10" customFormat="1" ht="29.85" customHeight="1">
      <c r="B177" s="174"/>
      <c r="C177" s="175"/>
      <c r="D177" s="188" t="s">
        <v>73</v>
      </c>
      <c r="E177" s="189" t="s">
        <v>84</v>
      </c>
      <c r="F177" s="189" t="s">
        <v>292</v>
      </c>
      <c r="G177" s="175"/>
      <c r="H177" s="175"/>
      <c r="I177" s="178"/>
      <c r="J177" s="190">
        <f>BK177</f>
        <v>0</v>
      </c>
      <c r="K177" s="175"/>
      <c r="L177" s="180"/>
      <c r="M177" s="181"/>
      <c r="N177" s="182"/>
      <c r="O177" s="182"/>
      <c r="P177" s="183">
        <f>SUM(P178:P208)</f>
        <v>0</v>
      </c>
      <c r="Q177" s="182"/>
      <c r="R177" s="183">
        <f>SUM(R178:R208)</f>
        <v>719.0827891431104</v>
      </c>
      <c r="S177" s="182"/>
      <c r="T177" s="184">
        <f>SUM(T178:T208)</f>
        <v>0</v>
      </c>
      <c r="AR177" s="185" t="s">
        <v>82</v>
      </c>
      <c r="AT177" s="186" t="s">
        <v>73</v>
      </c>
      <c r="AU177" s="186" t="s">
        <v>82</v>
      </c>
      <c r="AY177" s="185" t="s">
        <v>162</v>
      </c>
      <c r="BK177" s="187">
        <f>SUM(BK178:BK208)</f>
        <v>0</v>
      </c>
    </row>
    <row r="178" spans="2:65" s="1" customFormat="1" ht="22.5" customHeight="1">
      <c r="B178" s="39"/>
      <c r="C178" s="191" t="s">
        <v>293</v>
      </c>
      <c r="D178" s="191" t="s">
        <v>164</v>
      </c>
      <c r="E178" s="192" t="s">
        <v>294</v>
      </c>
      <c r="F178" s="193" t="s">
        <v>295</v>
      </c>
      <c r="G178" s="194" t="s">
        <v>186</v>
      </c>
      <c r="H178" s="195">
        <v>62.454000000000001</v>
      </c>
      <c r="I178" s="196"/>
      <c r="J178" s="197">
        <f>ROUND(I178*H178,2)</f>
        <v>0</v>
      </c>
      <c r="K178" s="193" t="s">
        <v>168</v>
      </c>
      <c r="L178" s="59"/>
      <c r="M178" s="198" t="s">
        <v>21</v>
      </c>
      <c r="N178" s="199" t="s">
        <v>45</v>
      </c>
      <c r="O178" s="40"/>
      <c r="P178" s="200">
        <f>O178*H178</f>
        <v>0</v>
      </c>
      <c r="Q178" s="200">
        <v>2.16</v>
      </c>
      <c r="R178" s="200">
        <f>Q178*H178</f>
        <v>134.90064000000001</v>
      </c>
      <c r="S178" s="200">
        <v>0</v>
      </c>
      <c r="T178" s="201">
        <f>S178*H178</f>
        <v>0</v>
      </c>
      <c r="AR178" s="22" t="s">
        <v>169</v>
      </c>
      <c r="AT178" s="22" t="s">
        <v>164</v>
      </c>
      <c r="AU178" s="22" t="s">
        <v>84</v>
      </c>
      <c r="AY178" s="22" t="s">
        <v>162</v>
      </c>
      <c r="BE178" s="202">
        <f>IF(N178="základní",J178,0)</f>
        <v>0</v>
      </c>
      <c r="BF178" s="202">
        <f>IF(N178="snížená",J178,0)</f>
        <v>0</v>
      </c>
      <c r="BG178" s="202">
        <f>IF(N178="zákl. přenesená",J178,0)</f>
        <v>0</v>
      </c>
      <c r="BH178" s="202">
        <f>IF(N178="sníž. přenesená",J178,0)</f>
        <v>0</v>
      </c>
      <c r="BI178" s="202">
        <f>IF(N178="nulová",J178,0)</f>
        <v>0</v>
      </c>
      <c r="BJ178" s="22" t="s">
        <v>82</v>
      </c>
      <c r="BK178" s="202">
        <f>ROUND(I178*H178,2)</f>
        <v>0</v>
      </c>
      <c r="BL178" s="22" t="s">
        <v>169</v>
      </c>
      <c r="BM178" s="22" t="s">
        <v>296</v>
      </c>
    </row>
    <row r="179" spans="2:65" s="12" customFormat="1" ht="13.5">
      <c r="B179" s="215"/>
      <c r="C179" s="216"/>
      <c r="D179" s="205" t="s">
        <v>171</v>
      </c>
      <c r="E179" s="217" t="s">
        <v>21</v>
      </c>
      <c r="F179" s="218" t="s">
        <v>297</v>
      </c>
      <c r="G179" s="216"/>
      <c r="H179" s="219">
        <v>61.305</v>
      </c>
      <c r="I179" s="220"/>
      <c r="J179" s="216"/>
      <c r="K179" s="216"/>
      <c r="L179" s="221"/>
      <c r="M179" s="222"/>
      <c r="N179" s="223"/>
      <c r="O179" s="223"/>
      <c r="P179" s="223"/>
      <c r="Q179" s="223"/>
      <c r="R179" s="223"/>
      <c r="S179" s="223"/>
      <c r="T179" s="224"/>
      <c r="AT179" s="225" t="s">
        <v>171</v>
      </c>
      <c r="AU179" s="225" t="s">
        <v>84</v>
      </c>
      <c r="AV179" s="12" t="s">
        <v>84</v>
      </c>
      <c r="AW179" s="12" t="s">
        <v>37</v>
      </c>
      <c r="AX179" s="12" t="s">
        <v>74</v>
      </c>
      <c r="AY179" s="225" t="s">
        <v>162</v>
      </c>
    </row>
    <row r="180" spans="2:65" s="12" customFormat="1" ht="13.5">
      <c r="B180" s="215"/>
      <c r="C180" s="216"/>
      <c r="D180" s="226" t="s">
        <v>171</v>
      </c>
      <c r="E180" s="227" t="s">
        <v>21</v>
      </c>
      <c r="F180" s="228" t="s">
        <v>298</v>
      </c>
      <c r="G180" s="216"/>
      <c r="H180" s="229">
        <v>1.149</v>
      </c>
      <c r="I180" s="220"/>
      <c r="J180" s="216"/>
      <c r="K180" s="216"/>
      <c r="L180" s="221"/>
      <c r="M180" s="222"/>
      <c r="N180" s="223"/>
      <c r="O180" s="223"/>
      <c r="P180" s="223"/>
      <c r="Q180" s="223"/>
      <c r="R180" s="223"/>
      <c r="S180" s="223"/>
      <c r="T180" s="224"/>
      <c r="AT180" s="225" t="s">
        <v>171</v>
      </c>
      <c r="AU180" s="225" t="s">
        <v>84</v>
      </c>
      <c r="AV180" s="12" t="s">
        <v>84</v>
      </c>
      <c r="AW180" s="12" t="s">
        <v>37</v>
      </c>
      <c r="AX180" s="12" t="s">
        <v>74</v>
      </c>
      <c r="AY180" s="225" t="s">
        <v>162</v>
      </c>
    </row>
    <row r="181" spans="2:65" s="1" customFormat="1" ht="31.5" customHeight="1">
      <c r="B181" s="39"/>
      <c r="C181" s="191" t="s">
        <v>299</v>
      </c>
      <c r="D181" s="191" t="s">
        <v>164</v>
      </c>
      <c r="E181" s="192" t="s">
        <v>300</v>
      </c>
      <c r="F181" s="193" t="s">
        <v>301</v>
      </c>
      <c r="G181" s="194" t="s">
        <v>186</v>
      </c>
      <c r="H181" s="195">
        <v>61.305</v>
      </c>
      <c r="I181" s="196"/>
      <c r="J181" s="197">
        <f>ROUND(I181*H181,2)</f>
        <v>0</v>
      </c>
      <c r="K181" s="193" t="s">
        <v>168</v>
      </c>
      <c r="L181" s="59"/>
      <c r="M181" s="198" t="s">
        <v>21</v>
      </c>
      <c r="N181" s="199" t="s">
        <v>45</v>
      </c>
      <c r="O181" s="40"/>
      <c r="P181" s="200">
        <f>O181*H181</f>
        <v>0</v>
      </c>
      <c r="Q181" s="200">
        <v>2.2563399999999998</v>
      </c>
      <c r="R181" s="200">
        <f>Q181*H181</f>
        <v>138.3249237</v>
      </c>
      <c r="S181" s="200">
        <v>0</v>
      </c>
      <c r="T181" s="201">
        <f>S181*H181</f>
        <v>0</v>
      </c>
      <c r="AR181" s="22" t="s">
        <v>169</v>
      </c>
      <c r="AT181" s="22" t="s">
        <v>164</v>
      </c>
      <c r="AU181" s="22" t="s">
        <v>84</v>
      </c>
      <c r="AY181" s="22" t="s">
        <v>162</v>
      </c>
      <c r="BE181" s="202">
        <f>IF(N181="základní",J181,0)</f>
        <v>0</v>
      </c>
      <c r="BF181" s="202">
        <f>IF(N181="snížená",J181,0)</f>
        <v>0</v>
      </c>
      <c r="BG181" s="202">
        <f>IF(N181="zákl. přenesená",J181,0)</f>
        <v>0</v>
      </c>
      <c r="BH181" s="202">
        <f>IF(N181="sníž. přenesená",J181,0)</f>
        <v>0</v>
      </c>
      <c r="BI181" s="202">
        <f>IF(N181="nulová",J181,0)</f>
        <v>0</v>
      </c>
      <c r="BJ181" s="22" t="s">
        <v>82</v>
      </c>
      <c r="BK181" s="202">
        <f>ROUND(I181*H181,2)</f>
        <v>0</v>
      </c>
      <c r="BL181" s="22" t="s">
        <v>169</v>
      </c>
      <c r="BM181" s="22" t="s">
        <v>302</v>
      </c>
    </row>
    <row r="182" spans="2:65" s="11" customFormat="1" ht="13.5">
      <c r="B182" s="203"/>
      <c r="C182" s="204"/>
      <c r="D182" s="205" t="s">
        <v>171</v>
      </c>
      <c r="E182" s="206" t="s">
        <v>21</v>
      </c>
      <c r="F182" s="207" t="s">
        <v>303</v>
      </c>
      <c r="G182" s="204"/>
      <c r="H182" s="208" t="s">
        <v>21</v>
      </c>
      <c r="I182" s="209"/>
      <c r="J182" s="204"/>
      <c r="K182" s="204"/>
      <c r="L182" s="210"/>
      <c r="M182" s="211"/>
      <c r="N182" s="212"/>
      <c r="O182" s="212"/>
      <c r="P182" s="212"/>
      <c r="Q182" s="212"/>
      <c r="R182" s="212"/>
      <c r="S182" s="212"/>
      <c r="T182" s="213"/>
      <c r="AT182" s="214" t="s">
        <v>171</v>
      </c>
      <c r="AU182" s="214" t="s">
        <v>84</v>
      </c>
      <c r="AV182" s="11" t="s">
        <v>82</v>
      </c>
      <c r="AW182" s="11" t="s">
        <v>37</v>
      </c>
      <c r="AX182" s="11" t="s">
        <v>74</v>
      </c>
      <c r="AY182" s="214" t="s">
        <v>162</v>
      </c>
    </row>
    <row r="183" spans="2:65" s="12" customFormat="1" ht="13.5">
      <c r="B183" s="215"/>
      <c r="C183" s="216"/>
      <c r="D183" s="226" t="s">
        <v>171</v>
      </c>
      <c r="E183" s="227" t="s">
        <v>21</v>
      </c>
      <c r="F183" s="228" t="s">
        <v>297</v>
      </c>
      <c r="G183" s="216"/>
      <c r="H183" s="229">
        <v>61.305</v>
      </c>
      <c r="I183" s="220"/>
      <c r="J183" s="216"/>
      <c r="K183" s="216"/>
      <c r="L183" s="221"/>
      <c r="M183" s="222"/>
      <c r="N183" s="223"/>
      <c r="O183" s="223"/>
      <c r="P183" s="223"/>
      <c r="Q183" s="223"/>
      <c r="R183" s="223"/>
      <c r="S183" s="223"/>
      <c r="T183" s="224"/>
      <c r="AT183" s="225" t="s">
        <v>171</v>
      </c>
      <c r="AU183" s="225" t="s">
        <v>84</v>
      </c>
      <c r="AV183" s="12" t="s">
        <v>84</v>
      </c>
      <c r="AW183" s="12" t="s">
        <v>37</v>
      </c>
      <c r="AX183" s="12" t="s">
        <v>74</v>
      </c>
      <c r="AY183" s="225" t="s">
        <v>162</v>
      </c>
    </row>
    <row r="184" spans="2:65" s="1" customFormat="1" ht="31.5" customHeight="1">
      <c r="B184" s="39"/>
      <c r="C184" s="191" t="s">
        <v>304</v>
      </c>
      <c r="D184" s="191" t="s">
        <v>164</v>
      </c>
      <c r="E184" s="192" t="s">
        <v>305</v>
      </c>
      <c r="F184" s="193" t="s">
        <v>306</v>
      </c>
      <c r="G184" s="194" t="s">
        <v>186</v>
      </c>
      <c r="H184" s="195">
        <v>170.23699999999999</v>
      </c>
      <c r="I184" s="196"/>
      <c r="J184" s="197">
        <f>ROUND(I184*H184,2)</f>
        <v>0</v>
      </c>
      <c r="K184" s="193" t="s">
        <v>168</v>
      </c>
      <c r="L184" s="59"/>
      <c r="M184" s="198" t="s">
        <v>21</v>
      </c>
      <c r="N184" s="199" t="s">
        <v>45</v>
      </c>
      <c r="O184" s="40"/>
      <c r="P184" s="200">
        <f>O184*H184</f>
        <v>0</v>
      </c>
      <c r="Q184" s="200">
        <v>2.45329</v>
      </c>
      <c r="R184" s="200">
        <f>Q184*H184</f>
        <v>417.64072972999998</v>
      </c>
      <c r="S184" s="200">
        <v>0</v>
      </c>
      <c r="T184" s="201">
        <f>S184*H184</f>
        <v>0</v>
      </c>
      <c r="AR184" s="22" t="s">
        <v>169</v>
      </c>
      <c r="AT184" s="22" t="s">
        <v>164</v>
      </c>
      <c r="AU184" s="22" t="s">
        <v>84</v>
      </c>
      <c r="AY184" s="22" t="s">
        <v>162</v>
      </c>
      <c r="BE184" s="202">
        <f>IF(N184="základní",J184,0)</f>
        <v>0</v>
      </c>
      <c r="BF184" s="202">
        <f>IF(N184="snížená",J184,0)</f>
        <v>0</v>
      </c>
      <c r="BG184" s="202">
        <f>IF(N184="zákl. přenesená",J184,0)</f>
        <v>0</v>
      </c>
      <c r="BH184" s="202">
        <f>IF(N184="sníž. přenesená",J184,0)</f>
        <v>0</v>
      </c>
      <c r="BI184" s="202">
        <f>IF(N184="nulová",J184,0)</f>
        <v>0</v>
      </c>
      <c r="BJ184" s="22" t="s">
        <v>82</v>
      </c>
      <c r="BK184" s="202">
        <f>ROUND(I184*H184,2)</f>
        <v>0</v>
      </c>
      <c r="BL184" s="22" t="s">
        <v>169</v>
      </c>
      <c r="BM184" s="22" t="s">
        <v>307</v>
      </c>
    </row>
    <row r="185" spans="2:65" s="12" customFormat="1" ht="13.5">
      <c r="B185" s="215"/>
      <c r="C185" s="216"/>
      <c r="D185" s="205" t="s">
        <v>171</v>
      </c>
      <c r="E185" s="217" t="s">
        <v>21</v>
      </c>
      <c r="F185" s="218" t="s">
        <v>308</v>
      </c>
      <c r="G185" s="216"/>
      <c r="H185" s="219">
        <v>1.532</v>
      </c>
      <c r="I185" s="220"/>
      <c r="J185" s="216"/>
      <c r="K185" s="216"/>
      <c r="L185" s="221"/>
      <c r="M185" s="222"/>
      <c r="N185" s="223"/>
      <c r="O185" s="223"/>
      <c r="P185" s="223"/>
      <c r="Q185" s="223"/>
      <c r="R185" s="223"/>
      <c r="S185" s="223"/>
      <c r="T185" s="224"/>
      <c r="AT185" s="225" t="s">
        <v>171</v>
      </c>
      <c r="AU185" s="225" t="s">
        <v>84</v>
      </c>
      <c r="AV185" s="12" t="s">
        <v>84</v>
      </c>
      <c r="AW185" s="12" t="s">
        <v>37</v>
      </c>
      <c r="AX185" s="12" t="s">
        <v>74</v>
      </c>
      <c r="AY185" s="225" t="s">
        <v>162</v>
      </c>
    </row>
    <row r="186" spans="2:65" s="12" customFormat="1" ht="13.5">
      <c r="B186" s="215"/>
      <c r="C186" s="216"/>
      <c r="D186" s="226" t="s">
        <v>171</v>
      </c>
      <c r="E186" s="227" t="s">
        <v>21</v>
      </c>
      <c r="F186" s="228" t="s">
        <v>309</v>
      </c>
      <c r="G186" s="216"/>
      <c r="H186" s="229">
        <v>168.70500000000001</v>
      </c>
      <c r="I186" s="220"/>
      <c r="J186" s="216"/>
      <c r="K186" s="216"/>
      <c r="L186" s="221"/>
      <c r="M186" s="222"/>
      <c r="N186" s="223"/>
      <c r="O186" s="223"/>
      <c r="P186" s="223"/>
      <c r="Q186" s="223"/>
      <c r="R186" s="223"/>
      <c r="S186" s="223"/>
      <c r="T186" s="224"/>
      <c r="AT186" s="225" t="s">
        <v>171</v>
      </c>
      <c r="AU186" s="225" t="s">
        <v>84</v>
      </c>
      <c r="AV186" s="12" t="s">
        <v>84</v>
      </c>
      <c r="AW186" s="12" t="s">
        <v>37</v>
      </c>
      <c r="AX186" s="12" t="s">
        <v>74</v>
      </c>
      <c r="AY186" s="225" t="s">
        <v>162</v>
      </c>
    </row>
    <row r="187" spans="2:65" s="1" customFormat="1" ht="22.5" customHeight="1">
      <c r="B187" s="39"/>
      <c r="C187" s="191" t="s">
        <v>310</v>
      </c>
      <c r="D187" s="191" t="s">
        <v>164</v>
      </c>
      <c r="E187" s="192" t="s">
        <v>311</v>
      </c>
      <c r="F187" s="193" t="s">
        <v>312</v>
      </c>
      <c r="G187" s="194" t="s">
        <v>167</v>
      </c>
      <c r="H187" s="195">
        <v>59.694000000000003</v>
      </c>
      <c r="I187" s="196"/>
      <c r="J187" s="197">
        <f>ROUND(I187*H187,2)</f>
        <v>0</v>
      </c>
      <c r="K187" s="193" t="s">
        <v>168</v>
      </c>
      <c r="L187" s="59"/>
      <c r="M187" s="198" t="s">
        <v>21</v>
      </c>
      <c r="N187" s="199" t="s">
        <v>45</v>
      </c>
      <c r="O187" s="40"/>
      <c r="P187" s="200">
        <f>O187*H187</f>
        <v>0</v>
      </c>
      <c r="Q187" s="200">
        <v>1.0258999999999999E-3</v>
      </c>
      <c r="R187" s="200">
        <f>Q187*H187</f>
        <v>6.12400746E-2</v>
      </c>
      <c r="S187" s="200">
        <v>0</v>
      </c>
      <c r="T187" s="201">
        <f>S187*H187</f>
        <v>0</v>
      </c>
      <c r="AR187" s="22" t="s">
        <v>169</v>
      </c>
      <c r="AT187" s="22" t="s">
        <v>164</v>
      </c>
      <c r="AU187" s="22" t="s">
        <v>84</v>
      </c>
      <c r="AY187" s="22" t="s">
        <v>162</v>
      </c>
      <c r="BE187" s="202">
        <f>IF(N187="základní",J187,0)</f>
        <v>0</v>
      </c>
      <c r="BF187" s="202">
        <f>IF(N187="snížená",J187,0)</f>
        <v>0</v>
      </c>
      <c r="BG187" s="202">
        <f>IF(N187="zákl. přenesená",J187,0)</f>
        <v>0</v>
      </c>
      <c r="BH187" s="202">
        <f>IF(N187="sníž. přenesená",J187,0)</f>
        <v>0</v>
      </c>
      <c r="BI187" s="202">
        <f>IF(N187="nulová",J187,0)</f>
        <v>0</v>
      </c>
      <c r="BJ187" s="22" t="s">
        <v>82</v>
      </c>
      <c r="BK187" s="202">
        <f>ROUND(I187*H187,2)</f>
        <v>0</v>
      </c>
      <c r="BL187" s="22" t="s">
        <v>169</v>
      </c>
      <c r="BM187" s="22" t="s">
        <v>313</v>
      </c>
    </row>
    <row r="188" spans="2:65" s="12" customFormat="1" ht="13.5">
      <c r="B188" s="215"/>
      <c r="C188" s="216"/>
      <c r="D188" s="205" t="s">
        <v>171</v>
      </c>
      <c r="E188" s="217" t="s">
        <v>21</v>
      </c>
      <c r="F188" s="218" t="s">
        <v>314</v>
      </c>
      <c r="G188" s="216"/>
      <c r="H188" s="219">
        <v>14.685</v>
      </c>
      <c r="I188" s="220"/>
      <c r="J188" s="216"/>
      <c r="K188" s="216"/>
      <c r="L188" s="221"/>
      <c r="M188" s="222"/>
      <c r="N188" s="223"/>
      <c r="O188" s="223"/>
      <c r="P188" s="223"/>
      <c r="Q188" s="223"/>
      <c r="R188" s="223"/>
      <c r="S188" s="223"/>
      <c r="T188" s="224"/>
      <c r="AT188" s="225" t="s">
        <v>171</v>
      </c>
      <c r="AU188" s="225" t="s">
        <v>84</v>
      </c>
      <c r="AV188" s="12" t="s">
        <v>84</v>
      </c>
      <c r="AW188" s="12" t="s">
        <v>37</v>
      </c>
      <c r="AX188" s="12" t="s">
        <v>74</v>
      </c>
      <c r="AY188" s="225" t="s">
        <v>162</v>
      </c>
    </row>
    <row r="189" spans="2:65" s="12" customFormat="1" ht="13.5">
      <c r="B189" s="215"/>
      <c r="C189" s="216"/>
      <c r="D189" s="205" t="s">
        <v>171</v>
      </c>
      <c r="E189" s="217" t="s">
        <v>21</v>
      </c>
      <c r="F189" s="218" t="s">
        <v>315</v>
      </c>
      <c r="G189" s="216"/>
      <c r="H189" s="219">
        <v>42.795000000000002</v>
      </c>
      <c r="I189" s="220"/>
      <c r="J189" s="216"/>
      <c r="K189" s="216"/>
      <c r="L189" s="221"/>
      <c r="M189" s="222"/>
      <c r="N189" s="223"/>
      <c r="O189" s="223"/>
      <c r="P189" s="223"/>
      <c r="Q189" s="223"/>
      <c r="R189" s="223"/>
      <c r="S189" s="223"/>
      <c r="T189" s="224"/>
      <c r="AT189" s="225" t="s">
        <v>171</v>
      </c>
      <c r="AU189" s="225" t="s">
        <v>84</v>
      </c>
      <c r="AV189" s="12" t="s">
        <v>84</v>
      </c>
      <c r="AW189" s="12" t="s">
        <v>37</v>
      </c>
      <c r="AX189" s="12" t="s">
        <v>74</v>
      </c>
      <c r="AY189" s="225" t="s">
        <v>162</v>
      </c>
    </row>
    <row r="190" spans="2:65" s="12" customFormat="1" ht="13.5">
      <c r="B190" s="215"/>
      <c r="C190" s="216"/>
      <c r="D190" s="226" t="s">
        <v>171</v>
      </c>
      <c r="E190" s="227" t="s">
        <v>21</v>
      </c>
      <c r="F190" s="228" t="s">
        <v>316</v>
      </c>
      <c r="G190" s="216"/>
      <c r="H190" s="229">
        <v>2.214</v>
      </c>
      <c r="I190" s="220"/>
      <c r="J190" s="216"/>
      <c r="K190" s="216"/>
      <c r="L190" s="221"/>
      <c r="M190" s="222"/>
      <c r="N190" s="223"/>
      <c r="O190" s="223"/>
      <c r="P190" s="223"/>
      <c r="Q190" s="223"/>
      <c r="R190" s="223"/>
      <c r="S190" s="223"/>
      <c r="T190" s="224"/>
      <c r="AT190" s="225" t="s">
        <v>171</v>
      </c>
      <c r="AU190" s="225" t="s">
        <v>84</v>
      </c>
      <c r="AV190" s="12" t="s">
        <v>84</v>
      </c>
      <c r="AW190" s="12" t="s">
        <v>37</v>
      </c>
      <c r="AX190" s="12" t="s">
        <v>74</v>
      </c>
      <c r="AY190" s="225" t="s">
        <v>162</v>
      </c>
    </row>
    <row r="191" spans="2:65" s="1" customFormat="1" ht="22.5" customHeight="1">
      <c r="B191" s="39"/>
      <c r="C191" s="191" t="s">
        <v>317</v>
      </c>
      <c r="D191" s="191" t="s">
        <v>164</v>
      </c>
      <c r="E191" s="192" t="s">
        <v>318</v>
      </c>
      <c r="F191" s="193" t="s">
        <v>319</v>
      </c>
      <c r="G191" s="194" t="s">
        <v>167</v>
      </c>
      <c r="H191" s="195">
        <v>59.694000000000003</v>
      </c>
      <c r="I191" s="196"/>
      <c r="J191" s="197">
        <f>ROUND(I191*H191,2)</f>
        <v>0</v>
      </c>
      <c r="K191" s="193" t="s">
        <v>168</v>
      </c>
      <c r="L191" s="59"/>
      <c r="M191" s="198" t="s">
        <v>21</v>
      </c>
      <c r="N191" s="199" t="s">
        <v>45</v>
      </c>
      <c r="O191" s="40"/>
      <c r="P191" s="200">
        <f>O191*H191</f>
        <v>0</v>
      </c>
      <c r="Q191" s="200">
        <v>0</v>
      </c>
      <c r="R191" s="200">
        <f>Q191*H191</f>
        <v>0</v>
      </c>
      <c r="S191" s="200">
        <v>0</v>
      </c>
      <c r="T191" s="201">
        <f>S191*H191</f>
        <v>0</v>
      </c>
      <c r="AR191" s="22" t="s">
        <v>169</v>
      </c>
      <c r="AT191" s="22" t="s">
        <v>164</v>
      </c>
      <c r="AU191" s="22" t="s">
        <v>84</v>
      </c>
      <c r="AY191" s="22" t="s">
        <v>162</v>
      </c>
      <c r="BE191" s="202">
        <f>IF(N191="základní",J191,0)</f>
        <v>0</v>
      </c>
      <c r="BF191" s="202">
        <f>IF(N191="snížená",J191,0)</f>
        <v>0</v>
      </c>
      <c r="BG191" s="202">
        <f>IF(N191="zákl. přenesená",J191,0)</f>
        <v>0</v>
      </c>
      <c r="BH191" s="202">
        <f>IF(N191="sníž. přenesená",J191,0)</f>
        <v>0</v>
      </c>
      <c r="BI191" s="202">
        <f>IF(N191="nulová",J191,0)</f>
        <v>0</v>
      </c>
      <c r="BJ191" s="22" t="s">
        <v>82</v>
      </c>
      <c r="BK191" s="202">
        <f>ROUND(I191*H191,2)</f>
        <v>0</v>
      </c>
      <c r="BL191" s="22" t="s">
        <v>169</v>
      </c>
      <c r="BM191" s="22" t="s">
        <v>320</v>
      </c>
    </row>
    <row r="192" spans="2:65" s="1" customFormat="1" ht="22.5" customHeight="1">
      <c r="B192" s="39"/>
      <c r="C192" s="191" t="s">
        <v>321</v>
      </c>
      <c r="D192" s="191" t="s">
        <v>164</v>
      </c>
      <c r="E192" s="192" t="s">
        <v>322</v>
      </c>
      <c r="F192" s="193" t="s">
        <v>323</v>
      </c>
      <c r="G192" s="194" t="s">
        <v>257</v>
      </c>
      <c r="H192" s="195">
        <v>2.956</v>
      </c>
      <c r="I192" s="196"/>
      <c r="J192" s="197">
        <f>ROUND(I192*H192,2)</f>
        <v>0</v>
      </c>
      <c r="K192" s="193" t="s">
        <v>168</v>
      </c>
      <c r="L192" s="59"/>
      <c r="M192" s="198" t="s">
        <v>21</v>
      </c>
      <c r="N192" s="199" t="s">
        <v>45</v>
      </c>
      <c r="O192" s="40"/>
      <c r="P192" s="200">
        <f>O192*H192</f>
        <v>0</v>
      </c>
      <c r="Q192" s="200">
        <v>1.0601700000000001</v>
      </c>
      <c r="R192" s="200">
        <f>Q192*H192</f>
        <v>3.1338625200000001</v>
      </c>
      <c r="S192" s="200">
        <v>0</v>
      </c>
      <c r="T192" s="201">
        <f>S192*H192</f>
        <v>0</v>
      </c>
      <c r="AR192" s="22" t="s">
        <v>169</v>
      </c>
      <c r="AT192" s="22" t="s">
        <v>164</v>
      </c>
      <c r="AU192" s="22" t="s">
        <v>84</v>
      </c>
      <c r="AY192" s="22" t="s">
        <v>162</v>
      </c>
      <c r="BE192" s="202">
        <f>IF(N192="základní",J192,0)</f>
        <v>0</v>
      </c>
      <c r="BF192" s="202">
        <f>IF(N192="snížená",J192,0)</f>
        <v>0</v>
      </c>
      <c r="BG192" s="202">
        <f>IF(N192="zákl. přenesená",J192,0)</f>
        <v>0</v>
      </c>
      <c r="BH192" s="202">
        <f>IF(N192="sníž. přenesená",J192,0)</f>
        <v>0</v>
      </c>
      <c r="BI192" s="202">
        <f>IF(N192="nulová",J192,0)</f>
        <v>0</v>
      </c>
      <c r="BJ192" s="22" t="s">
        <v>82</v>
      </c>
      <c r="BK192" s="202">
        <f>ROUND(I192*H192,2)</f>
        <v>0</v>
      </c>
      <c r="BL192" s="22" t="s">
        <v>169</v>
      </c>
      <c r="BM192" s="22" t="s">
        <v>324</v>
      </c>
    </row>
    <row r="193" spans="2:65" s="11" customFormat="1" ht="13.5">
      <c r="B193" s="203"/>
      <c r="C193" s="204"/>
      <c r="D193" s="205" t="s">
        <v>171</v>
      </c>
      <c r="E193" s="206" t="s">
        <v>21</v>
      </c>
      <c r="F193" s="207" t="s">
        <v>325</v>
      </c>
      <c r="G193" s="204"/>
      <c r="H193" s="208" t="s">
        <v>21</v>
      </c>
      <c r="I193" s="209"/>
      <c r="J193" s="204"/>
      <c r="K193" s="204"/>
      <c r="L193" s="210"/>
      <c r="M193" s="211"/>
      <c r="N193" s="212"/>
      <c r="O193" s="212"/>
      <c r="P193" s="212"/>
      <c r="Q193" s="212"/>
      <c r="R193" s="212"/>
      <c r="S193" s="212"/>
      <c r="T193" s="213"/>
      <c r="AT193" s="214" t="s">
        <v>171</v>
      </c>
      <c r="AU193" s="214" t="s">
        <v>84</v>
      </c>
      <c r="AV193" s="11" t="s">
        <v>82</v>
      </c>
      <c r="AW193" s="11" t="s">
        <v>37</v>
      </c>
      <c r="AX193" s="11" t="s">
        <v>74</v>
      </c>
      <c r="AY193" s="214" t="s">
        <v>162</v>
      </c>
    </row>
    <row r="194" spans="2:65" s="12" customFormat="1" ht="13.5">
      <c r="B194" s="215"/>
      <c r="C194" s="216"/>
      <c r="D194" s="226" t="s">
        <v>171</v>
      </c>
      <c r="E194" s="227" t="s">
        <v>21</v>
      </c>
      <c r="F194" s="228" t="s">
        <v>326</v>
      </c>
      <c r="G194" s="216"/>
      <c r="H194" s="229">
        <v>2.956</v>
      </c>
      <c r="I194" s="220"/>
      <c r="J194" s="216"/>
      <c r="K194" s="216"/>
      <c r="L194" s="221"/>
      <c r="M194" s="222"/>
      <c r="N194" s="223"/>
      <c r="O194" s="223"/>
      <c r="P194" s="223"/>
      <c r="Q194" s="223"/>
      <c r="R194" s="223"/>
      <c r="S194" s="223"/>
      <c r="T194" s="224"/>
      <c r="AT194" s="225" t="s">
        <v>171</v>
      </c>
      <c r="AU194" s="225" t="s">
        <v>84</v>
      </c>
      <c r="AV194" s="12" t="s">
        <v>84</v>
      </c>
      <c r="AW194" s="12" t="s">
        <v>37</v>
      </c>
      <c r="AX194" s="12" t="s">
        <v>74</v>
      </c>
      <c r="AY194" s="225" t="s">
        <v>162</v>
      </c>
    </row>
    <row r="195" spans="2:65" s="1" customFormat="1" ht="22.5" customHeight="1">
      <c r="B195" s="39"/>
      <c r="C195" s="191" t="s">
        <v>327</v>
      </c>
      <c r="D195" s="191" t="s">
        <v>164</v>
      </c>
      <c r="E195" s="192" t="s">
        <v>328</v>
      </c>
      <c r="F195" s="193" t="s">
        <v>329</v>
      </c>
      <c r="G195" s="194" t="s">
        <v>257</v>
      </c>
      <c r="H195" s="195">
        <v>10.977</v>
      </c>
      <c r="I195" s="196"/>
      <c r="J195" s="197">
        <f>ROUND(I195*H195,2)</f>
        <v>0</v>
      </c>
      <c r="K195" s="193" t="s">
        <v>168</v>
      </c>
      <c r="L195" s="59"/>
      <c r="M195" s="198" t="s">
        <v>21</v>
      </c>
      <c r="N195" s="199" t="s">
        <v>45</v>
      </c>
      <c r="O195" s="40"/>
      <c r="P195" s="200">
        <f>O195*H195</f>
        <v>0</v>
      </c>
      <c r="Q195" s="200">
        <v>1.0530555952</v>
      </c>
      <c r="R195" s="200">
        <f>Q195*H195</f>
        <v>11.559391268510401</v>
      </c>
      <c r="S195" s="200">
        <v>0</v>
      </c>
      <c r="T195" s="201">
        <f>S195*H195</f>
        <v>0</v>
      </c>
      <c r="AR195" s="22" t="s">
        <v>169</v>
      </c>
      <c r="AT195" s="22" t="s">
        <v>164</v>
      </c>
      <c r="AU195" s="22" t="s">
        <v>84</v>
      </c>
      <c r="AY195" s="22" t="s">
        <v>162</v>
      </c>
      <c r="BE195" s="202">
        <f>IF(N195="základní",J195,0)</f>
        <v>0</v>
      </c>
      <c r="BF195" s="202">
        <f>IF(N195="snížená",J195,0)</f>
        <v>0</v>
      </c>
      <c r="BG195" s="202">
        <f>IF(N195="zákl. přenesená",J195,0)</f>
        <v>0</v>
      </c>
      <c r="BH195" s="202">
        <f>IF(N195="sníž. přenesená",J195,0)</f>
        <v>0</v>
      </c>
      <c r="BI195" s="202">
        <f>IF(N195="nulová",J195,0)</f>
        <v>0</v>
      </c>
      <c r="BJ195" s="22" t="s">
        <v>82</v>
      </c>
      <c r="BK195" s="202">
        <f>ROUND(I195*H195,2)</f>
        <v>0</v>
      </c>
      <c r="BL195" s="22" t="s">
        <v>169</v>
      </c>
      <c r="BM195" s="22" t="s">
        <v>330</v>
      </c>
    </row>
    <row r="196" spans="2:65" s="11" customFormat="1" ht="13.5">
      <c r="B196" s="203"/>
      <c r="C196" s="204"/>
      <c r="D196" s="205" t="s">
        <v>171</v>
      </c>
      <c r="E196" s="206" t="s">
        <v>21</v>
      </c>
      <c r="F196" s="207" t="s">
        <v>331</v>
      </c>
      <c r="G196" s="204"/>
      <c r="H196" s="208" t="s">
        <v>21</v>
      </c>
      <c r="I196" s="209"/>
      <c r="J196" s="204"/>
      <c r="K196" s="204"/>
      <c r="L196" s="210"/>
      <c r="M196" s="211"/>
      <c r="N196" s="212"/>
      <c r="O196" s="212"/>
      <c r="P196" s="212"/>
      <c r="Q196" s="212"/>
      <c r="R196" s="212"/>
      <c r="S196" s="212"/>
      <c r="T196" s="213"/>
      <c r="AT196" s="214" t="s">
        <v>171</v>
      </c>
      <c r="AU196" s="214" t="s">
        <v>84</v>
      </c>
      <c r="AV196" s="11" t="s">
        <v>82</v>
      </c>
      <c r="AW196" s="11" t="s">
        <v>37</v>
      </c>
      <c r="AX196" s="11" t="s">
        <v>74</v>
      </c>
      <c r="AY196" s="214" t="s">
        <v>162</v>
      </c>
    </row>
    <row r="197" spans="2:65" s="12" customFormat="1" ht="13.5">
      <c r="B197" s="215"/>
      <c r="C197" s="216"/>
      <c r="D197" s="205" t="s">
        <v>171</v>
      </c>
      <c r="E197" s="217" t="s">
        <v>21</v>
      </c>
      <c r="F197" s="218" t="s">
        <v>332</v>
      </c>
      <c r="G197" s="216"/>
      <c r="H197" s="219">
        <v>9.0869999999999997</v>
      </c>
      <c r="I197" s="220"/>
      <c r="J197" s="216"/>
      <c r="K197" s="216"/>
      <c r="L197" s="221"/>
      <c r="M197" s="222"/>
      <c r="N197" s="223"/>
      <c r="O197" s="223"/>
      <c r="P197" s="223"/>
      <c r="Q197" s="223"/>
      <c r="R197" s="223"/>
      <c r="S197" s="223"/>
      <c r="T197" s="224"/>
      <c r="AT197" s="225" t="s">
        <v>171</v>
      </c>
      <c r="AU197" s="225" t="s">
        <v>84</v>
      </c>
      <c r="AV197" s="12" t="s">
        <v>84</v>
      </c>
      <c r="AW197" s="12" t="s">
        <v>37</v>
      </c>
      <c r="AX197" s="12" t="s">
        <v>74</v>
      </c>
      <c r="AY197" s="225" t="s">
        <v>162</v>
      </c>
    </row>
    <row r="198" spans="2:65" s="11" customFormat="1" ht="13.5">
      <c r="B198" s="203"/>
      <c r="C198" s="204"/>
      <c r="D198" s="205" t="s">
        <v>171</v>
      </c>
      <c r="E198" s="206" t="s">
        <v>21</v>
      </c>
      <c r="F198" s="207" t="s">
        <v>333</v>
      </c>
      <c r="G198" s="204"/>
      <c r="H198" s="208" t="s">
        <v>21</v>
      </c>
      <c r="I198" s="209"/>
      <c r="J198" s="204"/>
      <c r="K198" s="204"/>
      <c r="L198" s="210"/>
      <c r="M198" s="211"/>
      <c r="N198" s="212"/>
      <c r="O198" s="212"/>
      <c r="P198" s="212"/>
      <c r="Q198" s="212"/>
      <c r="R198" s="212"/>
      <c r="S198" s="212"/>
      <c r="T198" s="213"/>
      <c r="AT198" s="214" t="s">
        <v>171</v>
      </c>
      <c r="AU198" s="214" t="s">
        <v>84</v>
      </c>
      <c r="AV198" s="11" t="s">
        <v>82</v>
      </c>
      <c r="AW198" s="11" t="s">
        <v>37</v>
      </c>
      <c r="AX198" s="11" t="s">
        <v>74</v>
      </c>
      <c r="AY198" s="214" t="s">
        <v>162</v>
      </c>
    </row>
    <row r="199" spans="2:65" s="12" customFormat="1" ht="13.5">
      <c r="B199" s="215"/>
      <c r="C199" s="216"/>
      <c r="D199" s="226" t="s">
        <v>171</v>
      </c>
      <c r="E199" s="227" t="s">
        <v>21</v>
      </c>
      <c r="F199" s="228" t="s">
        <v>334</v>
      </c>
      <c r="G199" s="216"/>
      <c r="H199" s="229">
        <v>1.89</v>
      </c>
      <c r="I199" s="220"/>
      <c r="J199" s="216"/>
      <c r="K199" s="216"/>
      <c r="L199" s="221"/>
      <c r="M199" s="222"/>
      <c r="N199" s="223"/>
      <c r="O199" s="223"/>
      <c r="P199" s="223"/>
      <c r="Q199" s="223"/>
      <c r="R199" s="223"/>
      <c r="S199" s="223"/>
      <c r="T199" s="224"/>
      <c r="AT199" s="225" t="s">
        <v>171</v>
      </c>
      <c r="AU199" s="225" t="s">
        <v>84</v>
      </c>
      <c r="AV199" s="12" t="s">
        <v>84</v>
      </c>
      <c r="AW199" s="12" t="s">
        <v>37</v>
      </c>
      <c r="AX199" s="12" t="s">
        <v>74</v>
      </c>
      <c r="AY199" s="225" t="s">
        <v>162</v>
      </c>
    </row>
    <row r="200" spans="2:65" s="1" customFormat="1" ht="31.5" customHeight="1">
      <c r="B200" s="39"/>
      <c r="C200" s="191" t="s">
        <v>335</v>
      </c>
      <c r="D200" s="191" t="s">
        <v>164</v>
      </c>
      <c r="E200" s="192" t="s">
        <v>336</v>
      </c>
      <c r="F200" s="193" t="s">
        <v>337</v>
      </c>
      <c r="G200" s="194" t="s">
        <v>186</v>
      </c>
      <c r="H200" s="195">
        <v>5.4850000000000003</v>
      </c>
      <c r="I200" s="196"/>
      <c r="J200" s="197">
        <f>ROUND(I200*H200,2)</f>
        <v>0</v>
      </c>
      <c r="K200" s="193" t="s">
        <v>168</v>
      </c>
      <c r="L200" s="59"/>
      <c r="M200" s="198" t="s">
        <v>21</v>
      </c>
      <c r="N200" s="199" t="s">
        <v>45</v>
      </c>
      <c r="O200" s="40"/>
      <c r="P200" s="200">
        <f>O200*H200</f>
        <v>0</v>
      </c>
      <c r="Q200" s="200">
        <v>2.45329</v>
      </c>
      <c r="R200" s="200">
        <f>Q200*H200</f>
        <v>13.456295650000001</v>
      </c>
      <c r="S200" s="200">
        <v>0</v>
      </c>
      <c r="T200" s="201">
        <f>S200*H200</f>
        <v>0</v>
      </c>
      <c r="AR200" s="22" t="s">
        <v>169</v>
      </c>
      <c r="AT200" s="22" t="s">
        <v>164</v>
      </c>
      <c r="AU200" s="22" t="s">
        <v>84</v>
      </c>
      <c r="AY200" s="22" t="s">
        <v>162</v>
      </c>
      <c r="BE200" s="202">
        <f>IF(N200="základní",J200,0)</f>
        <v>0</v>
      </c>
      <c r="BF200" s="202">
        <f>IF(N200="snížená",J200,0)</f>
        <v>0</v>
      </c>
      <c r="BG200" s="202">
        <f>IF(N200="zákl. přenesená",J200,0)</f>
        <v>0</v>
      </c>
      <c r="BH200" s="202">
        <f>IF(N200="sníž. přenesená",J200,0)</f>
        <v>0</v>
      </c>
      <c r="BI200" s="202">
        <f>IF(N200="nulová",J200,0)</f>
        <v>0</v>
      </c>
      <c r="BJ200" s="22" t="s">
        <v>82</v>
      </c>
      <c r="BK200" s="202">
        <f>ROUND(I200*H200,2)</f>
        <v>0</v>
      </c>
      <c r="BL200" s="22" t="s">
        <v>169</v>
      </c>
      <c r="BM200" s="22" t="s">
        <v>338</v>
      </c>
    </row>
    <row r="201" spans="2:65" s="12" customFormat="1" ht="13.5">
      <c r="B201" s="215"/>
      <c r="C201" s="216"/>
      <c r="D201" s="205" t="s">
        <v>171</v>
      </c>
      <c r="E201" s="217" t="s">
        <v>21</v>
      </c>
      <c r="F201" s="218" t="s">
        <v>214</v>
      </c>
      <c r="G201" s="216"/>
      <c r="H201" s="219">
        <v>2.992</v>
      </c>
      <c r="I201" s="220"/>
      <c r="J201" s="216"/>
      <c r="K201" s="216"/>
      <c r="L201" s="221"/>
      <c r="M201" s="222"/>
      <c r="N201" s="223"/>
      <c r="O201" s="223"/>
      <c r="P201" s="223"/>
      <c r="Q201" s="223"/>
      <c r="R201" s="223"/>
      <c r="S201" s="223"/>
      <c r="T201" s="224"/>
      <c r="AT201" s="225" t="s">
        <v>171</v>
      </c>
      <c r="AU201" s="225" t="s">
        <v>84</v>
      </c>
      <c r="AV201" s="12" t="s">
        <v>84</v>
      </c>
      <c r="AW201" s="12" t="s">
        <v>37</v>
      </c>
      <c r="AX201" s="12" t="s">
        <v>74</v>
      </c>
      <c r="AY201" s="225" t="s">
        <v>162</v>
      </c>
    </row>
    <row r="202" spans="2:65" s="12" customFormat="1" ht="13.5">
      <c r="B202" s="215"/>
      <c r="C202" s="216"/>
      <c r="D202" s="226" t="s">
        <v>171</v>
      </c>
      <c r="E202" s="227" t="s">
        <v>21</v>
      </c>
      <c r="F202" s="228" t="s">
        <v>339</v>
      </c>
      <c r="G202" s="216"/>
      <c r="H202" s="229">
        <v>2.4929999999999999</v>
      </c>
      <c r="I202" s="220"/>
      <c r="J202" s="216"/>
      <c r="K202" s="216"/>
      <c r="L202" s="221"/>
      <c r="M202" s="222"/>
      <c r="N202" s="223"/>
      <c r="O202" s="223"/>
      <c r="P202" s="223"/>
      <c r="Q202" s="223"/>
      <c r="R202" s="223"/>
      <c r="S202" s="223"/>
      <c r="T202" s="224"/>
      <c r="AT202" s="225" t="s">
        <v>171</v>
      </c>
      <c r="AU202" s="225" t="s">
        <v>84</v>
      </c>
      <c r="AV202" s="12" t="s">
        <v>84</v>
      </c>
      <c r="AW202" s="12" t="s">
        <v>37</v>
      </c>
      <c r="AX202" s="12" t="s">
        <v>74</v>
      </c>
      <c r="AY202" s="225" t="s">
        <v>162</v>
      </c>
    </row>
    <row r="203" spans="2:65" s="1" customFormat="1" ht="44.25" customHeight="1">
      <c r="B203" s="39"/>
      <c r="C203" s="191" t="s">
        <v>340</v>
      </c>
      <c r="D203" s="191" t="s">
        <v>164</v>
      </c>
      <c r="E203" s="192" t="s">
        <v>341</v>
      </c>
      <c r="F203" s="193" t="s">
        <v>342</v>
      </c>
      <c r="G203" s="194" t="s">
        <v>167</v>
      </c>
      <c r="H203" s="195">
        <v>5.54</v>
      </c>
      <c r="I203" s="196"/>
      <c r="J203" s="197">
        <f>ROUND(I203*H203,2)</f>
        <v>0</v>
      </c>
      <c r="K203" s="193" t="s">
        <v>168</v>
      </c>
      <c r="L203" s="59"/>
      <c r="M203" s="198" t="s">
        <v>21</v>
      </c>
      <c r="N203" s="199" t="s">
        <v>45</v>
      </c>
      <c r="O203" s="40"/>
      <c r="P203" s="200">
        <f>O203*H203</f>
        <v>0</v>
      </c>
      <c r="Q203" s="200">
        <v>1.0300000000000001E-3</v>
      </c>
      <c r="R203" s="200">
        <f>Q203*H203</f>
        <v>5.7062000000000007E-3</v>
      </c>
      <c r="S203" s="200">
        <v>0</v>
      </c>
      <c r="T203" s="201">
        <f>S203*H203</f>
        <v>0</v>
      </c>
      <c r="AR203" s="22" t="s">
        <v>169</v>
      </c>
      <c r="AT203" s="22" t="s">
        <v>164</v>
      </c>
      <c r="AU203" s="22" t="s">
        <v>84</v>
      </c>
      <c r="AY203" s="22" t="s">
        <v>162</v>
      </c>
      <c r="BE203" s="202">
        <f>IF(N203="základní",J203,0)</f>
        <v>0</v>
      </c>
      <c r="BF203" s="202">
        <f>IF(N203="snížená",J203,0)</f>
        <v>0</v>
      </c>
      <c r="BG203" s="202">
        <f>IF(N203="zákl. přenesená",J203,0)</f>
        <v>0</v>
      </c>
      <c r="BH203" s="202">
        <f>IF(N203="sníž. přenesená",J203,0)</f>
        <v>0</v>
      </c>
      <c r="BI203" s="202">
        <f>IF(N203="nulová",J203,0)</f>
        <v>0</v>
      </c>
      <c r="BJ203" s="22" t="s">
        <v>82</v>
      </c>
      <c r="BK203" s="202">
        <f>ROUND(I203*H203,2)</f>
        <v>0</v>
      </c>
      <c r="BL203" s="22" t="s">
        <v>169</v>
      </c>
      <c r="BM203" s="22" t="s">
        <v>343</v>
      </c>
    </row>
    <row r="204" spans="2:65" s="12" customFormat="1" ht="13.5">
      <c r="B204" s="215"/>
      <c r="C204" s="216"/>
      <c r="D204" s="226" t="s">
        <v>171</v>
      </c>
      <c r="E204" s="227" t="s">
        <v>21</v>
      </c>
      <c r="F204" s="228" t="s">
        <v>344</v>
      </c>
      <c r="G204" s="216"/>
      <c r="H204" s="229">
        <v>5.54</v>
      </c>
      <c r="I204" s="220"/>
      <c r="J204" s="216"/>
      <c r="K204" s="216"/>
      <c r="L204" s="221"/>
      <c r="M204" s="222"/>
      <c r="N204" s="223"/>
      <c r="O204" s="223"/>
      <c r="P204" s="223"/>
      <c r="Q204" s="223"/>
      <c r="R204" s="223"/>
      <c r="S204" s="223"/>
      <c r="T204" s="224"/>
      <c r="AT204" s="225" t="s">
        <v>171</v>
      </c>
      <c r="AU204" s="225" t="s">
        <v>84</v>
      </c>
      <c r="AV204" s="12" t="s">
        <v>84</v>
      </c>
      <c r="AW204" s="12" t="s">
        <v>37</v>
      </c>
      <c r="AX204" s="12" t="s">
        <v>74</v>
      </c>
      <c r="AY204" s="225" t="s">
        <v>162</v>
      </c>
    </row>
    <row r="205" spans="2:65" s="1" customFormat="1" ht="44.25" customHeight="1">
      <c r="B205" s="39"/>
      <c r="C205" s="191" t="s">
        <v>345</v>
      </c>
      <c r="D205" s="191" t="s">
        <v>164</v>
      </c>
      <c r="E205" s="192" t="s">
        <v>346</v>
      </c>
      <c r="F205" s="193" t="s">
        <v>347</v>
      </c>
      <c r="G205" s="194" t="s">
        <v>167</v>
      </c>
      <c r="H205" s="195">
        <v>5.54</v>
      </c>
      <c r="I205" s="196"/>
      <c r="J205" s="197">
        <f>ROUND(I205*H205,2)</f>
        <v>0</v>
      </c>
      <c r="K205" s="193" t="s">
        <v>168</v>
      </c>
      <c r="L205" s="59"/>
      <c r="M205" s="198" t="s">
        <v>21</v>
      </c>
      <c r="N205" s="199" t="s">
        <v>45</v>
      </c>
      <c r="O205" s="40"/>
      <c r="P205" s="200">
        <f>O205*H205</f>
        <v>0</v>
      </c>
      <c r="Q205" s="200">
        <v>0</v>
      </c>
      <c r="R205" s="200">
        <f>Q205*H205</f>
        <v>0</v>
      </c>
      <c r="S205" s="200">
        <v>0</v>
      </c>
      <c r="T205" s="201">
        <f>S205*H205</f>
        <v>0</v>
      </c>
      <c r="AR205" s="22" t="s">
        <v>169</v>
      </c>
      <c r="AT205" s="22" t="s">
        <v>164</v>
      </c>
      <c r="AU205" s="22" t="s">
        <v>84</v>
      </c>
      <c r="AY205" s="22" t="s">
        <v>162</v>
      </c>
      <c r="BE205" s="202">
        <f>IF(N205="základní",J205,0)</f>
        <v>0</v>
      </c>
      <c r="BF205" s="202">
        <f>IF(N205="snížená",J205,0)</f>
        <v>0</v>
      </c>
      <c r="BG205" s="202">
        <f>IF(N205="zákl. přenesená",J205,0)</f>
        <v>0</v>
      </c>
      <c r="BH205" s="202">
        <f>IF(N205="sníž. přenesená",J205,0)</f>
        <v>0</v>
      </c>
      <c r="BI205" s="202">
        <f>IF(N205="nulová",J205,0)</f>
        <v>0</v>
      </c>
      <c r="BJ205" s="22" t="s">
        <v>82</v>
      </c>
      <c r="BK205" s="202">
        <f>ROUND(I205*H205,2)</f>
        <v>0</v>
      </c>
      <c r="BL205" s="22" t="s">
        <v>169</v>
      </c>
      <c r="BM205" s="22" t="s">
        <v>348</v>
      </c>
    </row>
    <row r="206" spans="2:65" s="1" customFormat="1" ht="31.5" customHeight="1">
      <c r="B206" s="39"/>
      <c r="C206" s="191" t="s">
        <v>349</v>
      </c>
      <c r="D206" s="191" t="s">
        <v>164</v>
      </c>
      <c r="E206" s="192" t="s">
        <v>350</v>
      </c>
      <c r="F206" s="193" t="s">
        <v>351</v>
      </c>
      <c r="G206" s="194" t="s">
        <v>186</v>
      </c>
      <c r="H206" s="195">
        <v>231.542</v>
      </c>
      <c r="I206" s="196"/>
      <c r="J206" s="197">
        <f>ROUND(I206*H206,2)</f>
        <v>0</v>
      </c>
      <c r="K206" s="193" t="s">
        <v>168</v>
      </c>
      <c r="L206" s="59"/>
      <c r="M206" s="198" t="s">
        <v>21</v>
      </c>
      <c r="N206" s="199" t="s">
        <v>45</v>
      </c>
      <c r="O206" s="40"/>
      <c r="P206" s="200">
        <f>O206*H206</f>
        <v>0</v>
      </c>
      <c r="Q206" s="200">
        <v>0</v>
      </c>
      <c r="R206" s="200">
        <f>Q206*H206</f>
        <v>0</v>
      </c>
      <c r="S206" s="200">
        <v>0</v>
      </c>
      <c r="T206" s="201">
        <f>S206*H206</f>
        <v>0</v>
      </c>
      <c r="AR206" s="22" t="s">
        <v>169</v>
      </c>
      <c r="AT206" s="22" t="s">
        <v>164</v>
      </c>
      <c r="AU206" s="22" t="s">
        <v>84</v>
      </c>
      <c r="AY206" s="22" t="s">
        <v>162</v>
      </c>
      <c r="BE206" s="202">
        <f>IF(N206="základní",J206,0)</f>
        <v>0</v>
      </c>
      <c r="BF206" s="202">
        <f>IF(N206="snížená",J206,0)</f>
        <v>0</v>
      </c>
      <c r="BG206" s="202">
        <f>IF(N206="zákl. přenesená",J206,0)</f>
        <v>0</v>
      </c>
      <c r="BH206" s="202">
        <f>IF(N206="sníž. přenesená",J206,0)</f>
        <v>0</v>
      </c>
      <c r="BI206" s="202">
        <f>IF(N206="nulová",J206,0)</f>
        <v>0</v>
      </c>
      <c r="BJ206" s="22" t="s">
        <v>82</v>
      </c>
      <c r="BK206" s="202">
        <f>ROUND(I206*H206,2)</f>
        <v>0</v>
      </c>
      <c r="BL206" s="22" t="s">
        <v>169</v>
      </c>
      <c r="BM206" s="22" t="s">
        <v>352</v>
      </c>
    </row>
    <row r="207" spans="2:65" s="12" customFormat="1" ht="13.5">
      <c r="B207" s="215"/>
      <c r="C207" s="216"/>
      <c r="D207" s="226" t="s">
        <v>171</v>
      </c>
      <c r="E207" s="227" t="s">
        <v>21</v>
      </c>
      <c r="F207" s="228" t="s">
        <v>353</v>
      </c>
      <c r="G207" s="216"/>
      <c r="H207" s="229">
        <v>231.542</v>
      </c>
      <c r="I207" s="220"/>
      <c r="J207" s="216"/>
      <c r="K207" s="216"/>
      <c r="L207" s="221"/>
      <c r="M207" s="222"/>
      <c r="N207" s="223"/>
      <c r="O207" s="223"/>
      <c r="P207" s="223"/>
      <c r="Q207" s="223"/>
      <c r="R207" s="223"/>
      <c r="S207" s="223"/>
      <c r="T207" s="224"/>
      <c r="AT207" s="225" t="s">
        <v>171</v>
      </c>
      <c r="AU207" s="225" t="s">
        <v>84</v>
      </c>
      <c r="AV207" s="12" t="s">
        <v>84</v>
      </c>
      <c r="AW207" s="12" t="s">
        <v>37</v>
      </c>
      <c r="AX207" s="12" t="s">
        <v>74</v>
      </c>
      <c r="AY207" s="225" t="s">
        <v>162</v>
      </c>
    </row>
    <row r="208" spans="2:65" s="1" customFormat="1" ht="22.5" customHeight="1">
      <c r="B208" s="39"/>
      <c r="C208" s="191" t="s">
        <v>354</v>
      </c>
      <c r="D208" s="191" t="s">
        <v>164</v>
      </c>
      <c r="E208" s="192" t="s">
        <v>355</v>
      </c>
      <c r="F208" s="193" t="s">
        <v>356</v>
      </c>
      <c r="G208" s="194" t="s">
        <v>357</v>
      </c>
      <c r="H208" s="195">
        <v>13</v>
      </c>
      <c r="I208" s="196"/>
      <c r="J208" s="197">
        <f>ROUND(I208*H208,2)</f>
        <v>0</v>
      </c>
      <c r="K208" s="193" t="s">
        <v>21</v>
      </c>
      <c r="L208" s="59"/>
      <c r="M208" s="198" t="s">
        <v>21</v>
      </c>
      <c r="N208" s="199" t="s">
        <v>45</v>
      </c>
      <c r="O208" s="40"/>
      <c r="P208" s="200">
        <f>O208*H208</f>
        <v>0</v>
      </c>
      <c r="Q208" s="200">
        <v>0</v>
      </c>
      <c r="R208" s="200">
        <f>Q208*H208</f>
        <v>0</v>
      </c>
      <c r="S208" s="200">
        <v>0</v>
      </c>
      <c r="T208" s="201">
        <f>S208*H208</f>
        <v>0</v>
      </c>
      <c r="AR208" s="22" t="s">
        <v>169</v>
      </c>
      <c r="AT208" s="22" t="s">
        <v>164</v>
      </c>
      <c r="AU208" s="22" t="s">
        <v>84</v>
      </c>
      <c r="AY208" s="22" t="s">
        <v>162</v>
      </c>
      <c r="BE208" s="202">
        <f>IF(N208="základní",J208,0)</f>
        <v>0</v>
      </c>
      <c r="BF208" s="202">
        <f>IF(N208="snížená",J208,0)</f>
        <v>0</v>
      </c>
      <c r="BG208" s="202">
        <f>IF(N208="zákl. přenesená",J208,0)</f>
        <v>0</v>
      </c>
      <c r="BH208" s="202">
        <f>IF(N208="sníž. přenesená",J208,0)</f>
        <v>0</v>
      </c>
      <c r="BI208" s="202">
        <f>IF(N208="nulová",J208,0)</f>
        <v>0</v>
      </c>
      <c r="BJ208" s="22" t="s">
        <v>82</v>
      </c>
      <c r="BK208" s="202">
        <f>ROUND(I208*H208,2)</f>
        <v>0</v>
      </c>
      <c r="BL208" s="22" t="s">
        <v>169</v>
      </c>
      <c r="BM208" s="22" t="s">
        <v>358</v>
      </c>
    </row>
    <row r="209" spans="2:65" s="10" customFormat="1" ht="29.85" customHeight="1">
      <c r="B209" s="174"/>
      <c r="C209" s="175"/>
      <c r="D209" s="188" t="s">
        <v>73</v>
      </c>
      <c r="E209" s="189" t="s">
        <v>359</v>
      </c>
      <c r="F209" s="189" t="s">
        <v>360</v>
      </c>
      <c r="G209" s="175"/>
      <c r="H209" s="175"/>
      <c r="I209" s="178"/>
      <c r="J209" s="190">
        <f>BK209</f>
        <v>0</v>
      </c>
      <c r="K209" s="175"/>
      <c r="L209" s="180"/>
      <c r="M209" s="181"/>
      <c r="N209" s="182"/>
      <c r="O209" s="182"/>
      <c r="P209" s="183">
        <f>SUM(P210:P261)</f>
        <v>0</v>
      </c>
      <c r="Q209" s="182"/>
      <c r="R209" s="183">
        <f>SUM(R210:R261)</f>
        <v>119.91855099999999</v>
      </c>
      <c r="S209" s="182"/>
      <c r="T209" s="184">
        <f>SUM(T210:T261)</f>
        <v>44.225999999999999</v>
      </c>
      <c r="AR209" s="185" t="s">
        <v>82</v>
      </c>
      <c r="AT209" s="186" t="s">
        <v>73</v>
      </c>
      <c r="AU209" s="186" t="s">
        <v>82</v>
      </c>
      <c r="AY209" s="185" t="s">
        <v>162</v>
      </c>
      <c r="BK209" s="187">
        <f>SUM(BK210:BK261)</f>
        <v>0</v>
      </c>
    </row>
    <row r="210" spans="2:65" s="1" customFormat="1" ht="57" customHeight="1">
      <c r="B210" s="39"/>
      <c r="C210" s="191" t="s">
        <v>361</v>
      </c>
      <c r="D210" s="191" t="s">
        <v>164</v>
      </c>
      <c r="E210" s="192" t="s">
        <v>362</v>
      </c>
      <c r="F210" s="193" t="s">
        <v>363</v>
      </c>
      <c r="G210" s="194" t="s">
        <v>186</v>
      </c>
      <c r="H210" s="195">
        <v>70.400000000000006</v>
      </c>
      <c r="I210" s="196"/>
      <c r="J210" s="197">
        <f>ROUND(I210*H210,2)</f>
        <v>0</v>
      </c>
      <c r="K210" s="193" t="s">
        <v>168</v>
      </c>
      <c r="L210" s="59"/>
      <c r="M210" s="198" t="s">
        <v>21</v>
      </c>
      <c r="N210" s="199" t="s">
        <v>45</v>
      </c>
      <c r="O210" s="40"/>
      <c r="P210" s="200">
        <f>O210*H210</f>
        <v>0</v>
      </c>
      <c r="Q210" s="200">
        <v>0</v>
      </c>
      <c r="R210" s="200">
        <f>Q210*H210</f>
        <v>0</v>
      </c>
      <c r="S210" s="200">
        <v>0</v>
      </c>
      <c r="T210" s="201">
        <f>S210*H210</f>
        <v>0</v>
      </c>
      <c r="AR210" s="22" t="s">
        <v>169</v>
      </c>
      <c r="AT210" s="22" t="s">
        <v>164</v>
      </c>
      <c r="AU210" s="22" t="s">
        <v>84</v>
      </c>
      <c r="AY210" s="22" t="s">
        <v>162</v>
      </c>
      <c r="BE210" s="202">
        <f>IF(N210="základní",J210,0)</f>
        <v>0</v>
      </c>
      <c r="BF210" s="202">
        <f>IF(N210="snížená",J210,0)</f>
        <v>0</v>
      </c>
      <c r="BG210" s="202">
        <f>IF(N210="zákl. přenesená",J210,0)</f>
        <v>0</v>
      </c>
      <c r="BH210" s="202">
        <f>IF(N210="sníž. přenesená",J210,0)</f>
        <v>0</v>
      </c>
      <c r="BI210" s="202">
        <f>IF(N210="nulová",J210,0)</f>
        <v>0</v>
      </c>
      <c r="BJ210" s="22" t="s">
        <v>82</v>
      </c>
      <c r="BK210" s="202">
        <f>ROUND(I210*H210,2)</f>
        <v>0</v>
      </c>
      <c r="BL210" s="22" t="s">
        <v>169</v>
      </c>
      <c r="BM210" s="22" t="s">
        <v>364</v>
      </c>
    </row>
    <row r="211" spans="2:65" s="12" customFormat="1" ht="13.5">
      <c r="B211" s="215"/>
      <c r="C211" s="216"/>
      <c r="D211" s="226" t="s">
        <v>171</v>
      </c>
      <c r="E211" s="227" t="s">
        <v>21</v>
      </c>
      <c r="F211" s="228" t="s">
        <v>365</v>
      </c>
      <c r="G211" s="216"/>
      <c r="H211" s="229">
        <v>70.400000000000006</v>
      </c>
      <c r="I211" s="220"/>
      <c r="J211" s="216"/>
      <c r="K211" s="216"/>
      <c r="L211" s="221"/>
      <c r="M211" s="222"/>
      <c r="N211" s="223"/>
      <c r="O211" s="223"/>
      <c r="P211" s="223"/>
      <c r="Q211" s="223"/>
      <c r="R211" s="223"/>
      <c r="S211" s="223"/>
      <c r="T211" s="224"/>
      <c r="AT211" s="225" t="s">
        <v>171</v>
      </c>
      <c r="AU211" s="225" t="s">
        <v>84</v>
      </c>
      <c r="AV211" s="12" t="s">
        <v>84</v>
      </c>
      <c r="AW211" s="12" t="s">
        <v>37</v>
      </c>
      <c r="AX211" s="12" t="s">
        <v>74</v>
      </c>
      <c r="AY211" s="225" t="s">
        <v>162</v>
      </c>
    </row>
    <row r="212" spans="2:65" s="1" customFormat="1" ht="31.5" customHeight="1">
      <c r="B212" s="39"/>
      <c r="C212" s="191" t="s">
        <v>366</v>
      </c>
      <c r="D212" s="191" t="s">
        <v>164</v>
      </c>
      <c r="E212" s="192" t="s">
        <v>367</v>
      </c>
      <c r="F212" s="193" t="s">
        <v>368</v>
      </c>
      <c r="G212" s="194" t="s">
        <v>186</v>
      </c>
      <c r="H212" s="195">
        <v>10.56</v>
      </c>
      <c r="I212" s="196"/>
      <c r="J212" s="197">
        <f>ROUND(I212*H212,2)</f>
        <v>0</v>
      </c>
      <c r="K212" s="193" t="s">
        <v>168</v>
      </c>
      <c r="L212" s="59"/>
      <c r="M212" s="198" t="s">
        <v>21</v>
      </c>
      <c r="N212" s="199" t="s">
        <v>45</v>
      </c>
      <c r="O212" s="40"/>
      <c r="P212" s="200">
        <f>O212*H212</f>
        <v>0</v>
      </c>
      <c r="Q212" s="200">
        <v>2.2563399999999998</v>
      </c>
      <c r="R212" s="200">
        <f>Q212*H212</f>
        <v>23.826950399999998</v>
      </c>
      <c r="S212" s="200">
        <v>0</v>
      </c>
      <c r="T212" s="201">
        <f>S212*H212</f>
        <v>0</v>
      </c>
      <c r="AR212" s="22" t="s">
        <v>169</v>
      </c>
      <c r="AT212" s="22" t="s">
        <v>164</v>
      </c>
      <c r="AU212" s="22" t="s">
        <v>84</v>
      </c>
      <c r="AY212" s="22" t="s">
        <v>162</v>
      </c>
      <c r="BE212" s="202">
        <f>IF(N212="základní",J212,0)</f>
        <v>0</v>
      </c>
      <c r="BF212" s="202">
        <f>IF(N212="snížená",J212,0)</f>
        <v>0</v>
      </c>
      <c r="BG212" s="202">
        <f>IF(N212="zákl. přenesená",J212,0)</f>
        <v>0</v>
      </c>
      <c r="BH212" s="202">
        <f>IF(N212="sníž. přenesená",J212,0)</f>
        <v>0</v>
      </c>
      <c r="BI212" s="202">
        <f>IF(N212="nulová",J212,0)</f>
        <v>0</v>
      </c>
      <c r="BJ212" s="22" t="s">
        <v>82</v>
      </c>
      <c r="BK212" s="202">
        <f>ROUND(I212*H212,2)</f>
        <v>0</v>
      </c>
      <c r="BL212" s="22" t="s">
        <v>169</v>
      </c>
      <c r="BM212" s="22" t="s">
        <v>369</v>
      </c>
    </row>
    <row r="213" spans="2:65" s="12" customFormat="1" ht="13.5">
      <c r="B213" s="215"/>
      <c r="C213" s="216"/>
      <c r="D213" s="226" t="s">
        <v>171</v>
      </c>
      <c r="E213" s="227" t="s">
        <v>21</v>
      </c>
      <c r="F213" s="228" t="s">
        <v>370</v>
      </c>
      <c r="G213" s="216"/>
      <c r="H213" s="229">
        <v>10.56</v>
      </c>
      <c r="I213" s="220"/>
      <c r="J213" s="216"/>
      <c r="K213" s="216"/>
      <c r="L213" s="221"/>
      <c r="M213" s="222"/>
      <c r="N213" s="223"/>
      <c r="O213" s="223"/>
      <c r="P213" s="223"/>
      <c r="Q213" s="223"/>
      <c r="R213" s="223"/>
      <c r="S213" s="223"/>
      <c r="T213" s="224"/>
      <c r="AT213" s="225" t="s">
        <v>171</v>
      </c>
      <c r="AU213" s="225" t="s">
        <v>84</v>
      </c>
      <c r="AV213" s="12" t="s">
        <v>84</v>
      </c>
      <c r="AW213" s="12" t="s">
        <v>37</v>
      </c>
      <c r="AX213" s="12" t="s">
        <v>74</v>
      </c>
      <c r="AY213" s="225" t="s">
        <v>162</v>
      </c>
    </row>
    <row r="214" spans="2:65" s="1" customFormat="1" ht="44.25" customHeight="1">
      <c r="B214" s="39"/>
      <c r="C214" s="191" t="s">
        <v>371</v>
      </c>
      <c r="D214" s="191" t="s">
        <v>164</v>
      </c>
      <c r="E214" s="192" t="s">
        <v>372</v>
      </c>
      <c r="F214" s="193" t="s">
        <v>373</v>
      </c>
      <c r="G214" s="194" t="s">
        <v>167</v>
      </c>
      <c r="H214" s="195">
        <v>240</v>
      </c>
      <c r="I214" s="196"/>
      <c r="J214" s="197">
        <f>ROUND(I214*H214,2)</f>
        <v>0</v>
      </c>
      <c r="K214" s="193" t="s">
        <v>168</v>
      </c>
      <c r="L214" s="59"/>
      <c r="M214" s="198" t="s">
        <v>21</v>
      </c>
      <c r="N214" s="199" t="s">
        <v>45</v>
      </c>
      <c r="O214" s="40"/>
      <c r="P214" s="200">
        <f>O214*H214</f>
        <v>0</v>
      </c>
      <c r="Q214" s="200">
        <v>1.0300000000000001E-3</v>
      </c>
      <c r="R214" s="200">
        <f>Q214*H214</f>
        <v>0.24720000000000003</v>
      </c>
      <c r="S214" s="200">
        <v>0</v>
      </c>
      <c r="T214" s="201">
        <f>S214*H214</f>
        <v>0</v>
      </c>
      <c r="AR214" s="22" t="s">
        <v>169</v>
      </c>
      <c r="AT214" s="22" t="s">
        <v>164</v>
      </c>
      <c r="AU214" s="22" t="s">
        <v>84</v>
      </c>
      <c r="AY214" s="22" t="s">
        <v>162</v>
      </c>
      <c r="BE214" s="202">
        <f>IF(N214="základní",J214,0)</f>
        <v>0</v>
      </c>
      <c r="BF214" s="202">
        <f>IF(N214="snížená",J214,0)</f>
        <v>0</v>
      </c>
      <c r="BG214" s="202">
        <f>IF(N214="zákl. přenesená",J214,0)</f>
        <v>0</v>
      </c>
      <c r="BH214" s="202">
        <f>IF(N214="sníž. přenesená",J214,0)</f>
        <v>0</v>
      </c>
      <c r="BI214" s="202">
        <f>IF(N214="nulová",J214,0)</f>
        <v>0</v>
      </c>
      <c r="BJ214" s="22" t="s">
        <v>82</v>
      </c>
      <c r="BK214" s="202">
        <f>ROUND(I214*H214,2)</f>
        <v>0</v>
      </c>
      <c r="BL214" s="22" t="s">
        <v>169</v>
      </c>
      <c r="BM214" s="22" t="s">
        <v>374</v>
      </c>
    </row>
    <row r="215" spans="2:65" s="11" customFormat="1" ht="13.5">
      <c r="B215" s="203"/>
      <c r="C215" s="204"/>
      <c r="D215" s="205" t="s">
        <v>171</v>
      </c>
      <c r="E215" s="206" t="s">
        <v>21</v>
      </c>
      <c r="F215" s="207" t="s">
        <v>375</v>
      </c>
      <c r="G215" s="204"/>
      <c r="H215" s="208" t="s">
        <v>21</v>
      </c>
      <c r="I215" s="209"/>
      <c r="J215" s="204"/>
      <c r="K215" s="204"/>
      <c r="L215" s="210"/>
      <c r="M215" s="211"/>
      <c r="N215" s="212"/>
      <c r="O215" s="212"/>
      <c r="P215" s="212"/>
      <c r="Q215" s="212"/>
      <c r="R215" s="212"/>
      <c r="S215" s="212"/>
      <c r="T215" s="213"/>
      <c r="AT215" s="214" t="s">
        <v>171</v>
      </c>
      <c r="AU215" s="214" t="s">
        <v>84</v>
      </c>
      <c r="AV215" s="11" t="s">
        <v>82</v>
      </c>
      <c r="AW215" s="11" t="s">
        <v>37</v>
      </c>
      <c r="AX215" s="11" t="s">
        <v>74</v>
      </c>
      <c r="AY215" s="214" t="s">
        <v>162</v>
      </c>
    </row>
    <row r="216" spans="2:65" s="12" customFormat="1" ht="13.5">
      <c r="B216" s="215"/>
      <c r="C216" s="216"/>
      <c r="D216" s="205" t="s">
        <v>171</v>
      </c>
      <c r="E216" s="217" t="s">
        <v>21</v>
      </c>
      <c r="F216" s="218" t="s">
        <v>376</v>
      </c>
      <c r="G216" s="216"/>
      <c r="H216" s="219">
        <v>52.8</v>
      </c>
      <c r="I216" s="220"/>
      <c r="J216" s="216"/>
      <c r="K216" s="216"/>
      <c r="L216" s="221"/>
      <c r="M216" s="222"/>
      <c r="N216" s="223"/>
      <c r="O216" s="223"/>
      <c r="P216" s="223"/>
      <c r="Q216" s="223"/>
      <c r="R216" s="223"/>
      <c r="S216" s="223"/>
      <c r="T216" s="224"/>
      <c r="AT216" s="225" t="s">
        <v>171</v>
      </c>
      <c r="AU216" s="225" t="s">
        <v>84</v>
      </c>
      <c r="AV216" s="12" t="s">
        <v>84</v>
      </c>
      <c r="AW216" s="12" t="s">
        <v>37</v>
      </c>
      <c r="AX216" s="12" t="s">
        <v>74</v>
      </c>
      <c r="AY216" s="225" t="s">
        <v>162</v>
      </c>
    </row>
    <row r="217" spans="2:65" s="11" customFormat="1" ht="13.5">
      <c r="B217" s="203"/>
      <c r="C217" s="204"/>
      <c r="D217" s="205" t="s">
        <v>171</v>
      </c>
      <c r="E217" s="206" t="s">
        <v>21</v>
      </c>
      <c r="F217" s="207" t="s">
        <v>377</v>
      </c>
      <c r="G217" s="204"/>
      <c r="H217" s="208" t="s">
        <v>21</v>
      </c>
      <c r="I217" s="209"/>
      <c r="J217" s="204"/>
      <c r="K217" s="204"/>
      <c r="L217" s="210"/>
      <c r="M217" s="211"/>
      <c r="N217" s="212"/>
      <c r="O217" s="212"/>
      <c r="P217" s="212"/>
      <c r="Q217" s="212"/>
      <c r="R217" s="212"/>
      <c r="S217" s="212"/>
      <c r="T217" s="213"/>
      <c r="AT217" s="214" t="s">
        <v>171</v>
      </c>
      <c r="AU217" s="214" t="s">
        <v>84</v>
      </c>
      <c r="AV217" s="11" t="s">
        <v>82</v>
      </c>
      <c r="AW217" s="11" t="s">
        <v>37</v>
      </c>
      <c r="AX217" s="11" t="s">
        <v>74</v>
      </c>
      <c r="AY217" s="214" t="s">
        <v>162</v>
      </c>
    </row>
    <row r="218" spans="2:65" s="12" customFormat="1" ht="13.5">
      <c r="B218" s="215"/>
      <c r="C218" s="216"/>
      <c r="D218" s="226" t="s">
        <v>171</v>
      </c>
      <c r="E218" s="227" t="s">
        <v>21</v>
      </c>
      <c r="F218" s="228" t="s">
        <v>378</v>
      </c>
      <c r="G218" s="216"/>
      <c r="H218" s="229">
        <v>187.2</v>
      </c>
      <c r="I218" s="220"/>
      <c r="J218" s="216"/>
      <c r="K218" s="216"/>
      <c r="L218" s="221"/>
      <c r="M218" s="222"/>
      <c r="N218" s="223"/>
      <c r="O218" s="223"/>
      <c r="P218" s="223"/>
      <c r="Q218" s="223"/>
      <c r="R218" s="223"/>
      <c r="S218" s="223"/>
      <c r="T218" s="224"/>
      <c r="AT218" s="225" t="s">
        <v>171</v>
      </c>
      <c r="AU218" s="225" t="s">
        <v>84</v>
      </c>
      <c r="AV218" s="12" t="s">
        <v>84</v>
      </c>
      <c r="AW218" s="12" t="s">
        <v>37</v>
      </c>
      <c r="AX218" s="12" t="s">
        <v>74</v>
      </c>
      <c r="AY218" s="225" t="s">
        <v>162</v>
      </c>
    </row>
    <row r="219" spans="2:65" s="1" customFormat="1" ht="44.25" customHeight="1">
      <c r="B219" s="39"/>
      <c r="C219" s="191" t="s">
        <v>379</v>
      </c>
      <c r="D219" s="191" t="s">
        <v>164</v>
      </c>
      <c r="E219" s="192" t="s">
        <v>380</v>
      </c>
      <c r="F219" s="193" t="s">
        <v>381</v>
      </c>
      <c r="G219" s="194" t="s">
        <v>167</v>
      </c>
      <c r="H219" s="195">
        <v>240</v>
      </c>
      <c r="I219" s="196"/>
      <c r="J219" s="197">
        <f>ROUND(I219*H219,2)</f>
        <v>0</v>
      </c>
      <c r="K219" s="193" t="s">
        <v>168</v>
      </c>
      <c r="L219" s="59"/>
      <c r="M219" s="198" t="s">
        <v>21</v>
      </c>
      <c r="N219" s="199" t="s">
        <v>45</v>
      </c>
      <c r="O219" s="40"/>
      <c r="P219" s="200">
        <f>O219*H219</f>
        <v>0</v>
      </c>
      <c r="Q219" s="200">
        <v>0</v>
      </c>
      <c r="R219" s="200">
        <f>Q219*H219</f>
        <v>0</v>
      </c>
      <c r="S219" s="200">
        <v>0</v>
      </c>
      <c r="T219" s="201">
        <f>S219*H219</f>
        <v>0</v>
      </c>
      <c r="AR219" s="22" t="s">
        <v>169</v>
      </c>
      <c r="AT219" s="22" t="s">
        <v>164</v>
      </c>
      <c r="AU219" s="22" t="s">
        <v>84</v>
      </c>
      <c r="AY219" s="22" t="s">
        <v>162</v>
      </c>
      <c r="BE219" s="202">
        <f>IF(N219="základní",J219,0)</f>
        <v>0</v>
      </c>
      <c r="BF219" s="202">
        <f>IF(N219="snížená",J219,0)</f>
        <v>0</v>
      </c>
      <c r="BG219" s="202">
        <f>IF(N219="zákl. přenesená",J219,0)</f>
        <v>0</v>
      </c>
      <c r="BH219" s="202">
        <f>IF(N219="sníž. přenesená",J219,0)</f>
        <v>0</v>
      </c>
      <c r="BI219" s="202">
        <f>IF(N219="nulová",J219,0)</f>
        <v>0</v>
      </c>
      <c r="BJ219" s="22" t="s">
        <v>82</v>
      </c>
      <c r="BK219" s="202">
        <f>ROUND(I219*H219,2)</f>
        <v>0</v>
      </c>
      <c r="BL219" s="22" t="s">
        <v>169</v>
      </c>
      <c r="BM219" s="22" t="s">
        <v>382</v>
      </c>
    </row>
    <row r="220" spans="2:65" s="1" customFormat="1" ht="31.5" customHeight="1">
      <c r="B220" s="39"/>
      <c r="C220" s="191" t="s">
        <v>383</v>
      </c>
      <c r="D220" s="191" t="s">
        <v>164</v>
      </c>
      <c r="E220" s="192" t="s">
        <v>384</v>
      </c>
      <c r="F220" s="193" t="s">
        <v>385</v>
      </c>
      <c r="G220" s="194" t="s">
        <v>257</v>
      </c>
      <c r="H220" s="195">
        <v>1.43</v>
      </c>
      <c r="I220" s="196"/>
      <c r="J220" s="197">
        <f>ROUND(I220*H220,2)</f>
        <v>0</v>
      </c>
      <c r="K220" s="193" t="s">
        <v>168</v>
      </c>
      <c r="L220" s="59"/>
      <c r="M220" s="198" t="s">
        <v>21</v>
      </c>
      <c r="N220" s="199" t="s">
        <v>45</v>
      </c>
      <c r="O220" s="40"/>
      <c r="P220" s="200">
        <f>O220*H220</f>
        <v>0</v>
      </c>
      <c r="Q220" s="200">
        <v>1.9539999999999998E-2</v>
      </c>
      <c r="R220" s="200">
        <f>Q220*H220</f>
        <v>2.7942199999999997E-2</v>
      </c>
      <c r="S220" s="200">
        <v>0</v>
      </c>
      <c r="T220" s="201">
        <f>S220*H220</f>
        <v>0</v>
      </c>
      <c r="AR220" s="22" t="s">
        <v>169</v>
      </c>
      <c r="AT220" s="22" t="s">
        <v>164</v>
      </c>
      <c r="AU220" s="22" t="s">
        <v>84</v>
      </c>
      <c r="AY220" s="22" t="s">
        <v>162</v>
      </c>
      <c r="BE220" s="202">
        <f>IF(N220="základní",J220,0)</f>
        <v>0</v>
      </c>
      <c r="BF220" s="202">
        <f>IF(N220="snížená",J220,0)</f>
        <v>0</v>
      </c>
      <c r="BG220" s="202">
        <f>IF(N220="zákl. přenesená",J220,0)</f>
        <v>0</v>
      </c>
      <c r="BH220" s="202">
        <f>IF(N220="sníž. přenesená",J220,0)</f>
        <v>0</v>
      </c>
      <c r="BI220" s="202">
        <f>IF(N220="nulová",J220,0)</f>
        <v>0</v>
      </c>
      <c r="BJ220" s="22" t="s">
        <v>82</v>
      </c>
      <c r="BK220" s="202">
        <f>ROUND(I220*H220,2)</f>
        <v>0</v>
      </c>
      <c r="BL220" s="22" t="s">
        <v>169</v>
      </c>
      <c r="BM220" s="22" t="s">
        <v>386</v>
      </c>
    </row>
    <row r="221" spans="2:65" s="11" customFormat="1" ht="13.5">
      <c r="B221" s="203"/>
      <c r="C221" s="204"/>
      <c r="D221" s="205" t="s">
        <v>171</v>
      </c>
      <c r="E221" s="206" t="s">
        <v>21</v>
      </c>
      <c r="F221" s="207" t="s">
        <v>387</v>
      </c>
      <c r="G221" s="204"/>
      <c r="H221" s="208" t="s">
        <v>21</v>
      </c>
      <c r="I221" s="209"/>
      <c r="J221" s="204"/>
      <c r="K221" s="204"/>
      <c r="L221" s="210"/>
      <c r="M221" s="211"/>
      <c r="N221" s="212"/>
      <c r="O221" s="212"/>
      <c r="P221" s="212"/>
      <c r="Q221" s="212"/>
      <c r="R221" s="212"/>
      <c r="S221" s="212"/>
      <c r="T221" s="213"/>
      <c r="AT221" s="214" t="s">
        <v>171</v>
      </c>
      <c r="AU221" s="214" t="s">
        <v>84</v>
      </c>
      <c r="AV221" s="11" t="s">
        <v>82</v>
      </c>
      <c r="AW221" s="11" t="s">
        <v>37</v>
      </c>
      <c r="AX221" s="11" t="s">
        <v>74</v>
      </c>
      <c r="AY221" s="214" t="s">
        <v>162</v>
      </c>
    </row>
    <row r="222" spans="2:65" s="12" customFormat="1" ht="13.5">
      <c r="B222" s="215"/>
      <c r="C222" s="216"/>
      <c r="D222" s="205" t="s">
        <v>171</v>
      </c>
      <c r="E222" s="217" t="s">
        <v>21</v>
      </c>
      <c r="F222" s="218" t="s">
        <v>388</v>
      </c>
      <c r="G222" s="216"/>
      <c r="H222" s="219">
        <v>0.219</v>
      </c>
      <c r="I222" s="220"/>
      <c r="J222" s="216"/>
      <c r="K222" s="216"/>
      <c r="L222" s="221"/>
      <c r="M222" s="222"/>
      <c r="N222" s="223"/>
      <c r="O222" s="223"/>
      <c r="P222" s="223"/>
      <c r="Q222" s="223"/>
      <c r="R222" s="223"/>
      <c r="S222" s="223"/>
      <c r="T222" s="224"/>
      <c r="AT222" s="225" t="s">
        <v>171</v>
      </c>
      <c r="AU222" s="225" t="s">
        <v>84</v>
      </c>
      <c r="AV222" s="12" t="s">
        <v>84</v>
      </c>
      <c r="AW222" s="12" t="s">
        <v>37</v>
      </c>
      <c r="AX222" s="12" t="s">
        <v>74</v>
      </c>
      <c r="AY222" s="225" t="s">
        <v>162</v>
      </c>
    </row>
    <row r="223" spans="2:65" s="11" customFormat="1" ht="13.5">
      <c r="B223" s="203"/>
      <c r="C223" s="204"/>
      <c r="D223" s="205" t="s">
        <v>171</v>
      </c>
      <c r="E223" s="206" t="s">
        <v>21</v>
      </c>
      <c r="F223" s="207" t="s">
        <v>389</v>
      </c>
      <c r="G223" s="204"/>
      <c r="H223" s="208" t="s">
        <v>21</v>
      </c>
      <c r="I223" s="209"/>
      <c r="J223" s="204"/>
      <c r="K223" s="204"/>
      <c r="L223" s="210"/>
      <c r="M223" s="211"/>
      <c r="N223" s="212"/>
      <c r="O223" s="212"/>
      <c r="P223" s="212"/>
      <c r="Q223" s="212"/>
      <c r="R223" s="212"/>
      <c r="S223" s="212"/>
      <c r="T223" s="213"/>
      <c r="AT223" s="214" t="s">
        <v>171</v>
      </c>
      <c r="AU223" s="214" t="s">
        <v>84</v>
      </c>
      <c r="AV223" s="11" t="s">
        <v>82</v>
      </c>
      <c r="AW223" s="11" t="s">
        <v>37</v>
      </c>
      <c r="AX223" s="11" t="s">
        <v>74</v>
      </c>
      <c r="AY223" s="214" t="s">
        <v>162</v>
      </c>
    </row>
    <row r="224" spans="2:65" s="12" customFormat="1" ht="13.5">
      <c r="B224" s="215"/>
      <c r="C224" s="216"/>
      <c r="D224" s="205" t="s">
        <v>171</v>
      </c>
      <c r="E224" s="217" t="s">
        <v>21</v>
      </c>
      <c r="F224" s="218" t="s">
        <v>390</v>
      </c>
      <c r="G224" s="216"/>
      <c r="H224" s="219">
        <v>0.23200000000000001</v>
      </c>
      <c r="I224" s="220"/>
      <c r="J224" s="216"/>
      <c r="K224" s="216"/>
      <c r="L224" s="221"/>
      <c r="M224" s="222"/>
      <c r="N224" s="223"/>
      <c r="O224" s="223"/>
      <c r="P224" s="223"/>
      <c r="Q224" s="223"/>
      <c r="R224" s="223"/>
      <c r="S224" s="223"/>
      <c r="T224" s="224"/>
      <c r="AT224" s="225" t="s">
        <v>171</v>
      </c>
      <c r="AU224" s="225" t="s">
        <v>84</v>
      </c>
      <c r="AV224" s="12" t="s">
        <v>84</v>
      </c>
      <c r="AW224" s="12" t="s">
        <v>37</v>
      </c>
      <c r="AX224" s="12" t="s">
        <v>74</v>
      </c>
      <c r="AY224" s="225" t="s">
        <v>162</v>
      </c>
    </row>
    <row r="225" spans="2:65" s="11" customFormat="1" ht="13.5">
      <c r="B225" s="203"/>
      <c r="C225" s="204"/>
      <c r="D225" s="205" t="s">
        <v>171</v>
      </c>
      <c r="E225" s="206" t="s">
        <v>21</v>
      </c>
      <c r="F225" s="207" t="s">
        <v>391</v>
      </c>
      <c r="G225" s="204"/>
      <c r="H225" s="208" t="s">
        <v>21</v>
      </c>
      <c r="I225" s="209"/>
      <c r="J225" s="204"/>
      <c r="K225" s="204"/>
      <c r="L225" s="210"/>
      <c r="M225" s="211"/>
      <c r="N225" s="212"/>
      <c r="O225" s="212"/>
      <c r="P225" s="212"/>
      <c r="Q225" s="212"/>
      <c r="R225" s="212"/>
      <c r="S225" s="212"/>
      <c r="T225" s="213"/>
      <c r="AT225" s="214" t="s">
        <v>171</v>
      </c>
      <c r="AU225" s="214" t="s">
        <v>84</v>
      </c>
      <c r="AV225" s="11" t="s">
        <v>82</v>
      </c>
      <c r="AW225" s="11" t="s">
        <v>37</v>
      </c>
      <c r="AX225" s="11" t="s">
        <v>74</v>
      </c>
      <c r="AY225" s="214" t="s">
        <v>162</v>
      </c>
    </row>
    <row r="226" spans="2:65" s="12" customFormat="1" ht="13.5">
      <c r="B226" s="215"/>
      <c r="C226" s="216"/>
      <c r="D226" s="226" t="s">
        <v>171</v>
      </c>
      <c r="E226" s="227" t="s">
        <v>21</v>
      </c>
      <c r="F226" s="228" t="s">
        <v>392</v>
      </c>
      <c r="G226" s="216"/>
      <c r="H226" s="229">
        <v>0.97899999999999998</v>
      </c>
      <c r="I226" s="220"/>
      <c r="J226" s="216"/>
      <c r="K226" s="216"/>
      <c r="L226" s="221"/>
      <c r="M226" s="222"/>
      <c r="N226" s="223"/>
      <c r="O226" s="223"/>
      <c r="P226" s="223"/>
      <c r="Q226" s="223"/>
      <c r="R226" s="223"/>
      <c r="S226" s="223"/>
      <c r="T226" s="224"/>
      <c r="AT226" s="225" t="s">
        <v>171</v>
      </c>
      <c r="AU226" s="225" t="s">
        <v>84</v>
      </c>
      <c r="AV226" s="12" t="s">
        <v>84</v>
      </c>
      <c r="AW226" s="12" t="s">
        <v>37</v>
      </c>
      <c r="AX226" s="12" t="s">
        <v>74</v>
      </c>
      <c r="AY226" s="225" t="s">
        <v>162</v>
      </c>
    </row>
    <row r="227" spans="2:65" s="1" customFormat="1" ht="22.5" customHeight="1">
      <c r="B227" s="39"/>
      <c r="C227" s="230" t="s">
        <v>393</v>
      </c>
      <c r="D227" s="230" t="s">
        <v>275</v>
      </c>
      <c r="E227" s="231" t="s">
        <v>394</v>
      </c>
      <c r="F227" s="232" t="s">
        <v>395</v>
      </c>
      <c r="G227" s="233" t="s">
        <v>257</v>
      </c>
      <c r="H227" s="234">
        <v>1.0569999999999999</v>
      </c>
      <c r="I227" s="235"/>
      <c r="J227" s="236">
        <f>ROUND(I227*H227,2)</f>
        <v>0</v>
      </c>
      <c r="K227" s="232" t="s">
        <v>168</v>
      </c>
      <c r="L227" s="237"/>
      <c r="M227" s="238" t="s">
        <v>21</v>
      </c>
      <c r="N227" s="239" t="s">
        <v>45</v>
      </c>
      <c r="O227" s="40"/>
      <c r="P227" s="200">
        <f>O227*H227</f>
        <v>0</v>
      </c>
      <c r="Q227" s="200">
        <v>1</v>
      </c>
      <c r="R227" s="200">
        <f>Q227*H227</f>
        <v>1.0569999999999999</v>
      </c>
      <c r="S227" s="200">
        <v>0</v>
      </c>
      <c r="T227" s="201">
        <f>S227*H227</f>
        <v>0</v>
      </c>
      <c r="AR227" s="22" t="s">
        <v>205</v>
      </c>
      <c r="AT227" s="22" t="s">
        <v>275</v>
      </c>
      <c r="AU227" s="22" t="s">
        <v>84</v>
      </c>
      <c r="AY227" s="22" t="s">
        <v>162</v>
      </c>
      <c r="BE227" s="202">
        <f>IF(N227="základní",J227,0)</f>
        <v>0</v>
      </c>
      <c r="BF227" s="202">
        <f>IF(N227="snížená",J227,0)</f>
        <v>0</v>
      </c>
      <c r="BG227" s="202">
        <f>IF(N227="zákl. přenesená",J227,0)</f>
        <v>0</v>
      </c>
      <c r="BH227" s="202">
        <f>IF(N227="sníž. přenesená",J227,0)</f>
        <v>0</v>
      </c>
      <c r="BI227" s="202">
        <f>IF(N227="nulová",J227,0)</f>
        <v>0</v>
      </c>
      <c r="BJ227" s="22" t="s">
        <v>82</v>
      </c>
      <c r="BK227" s="202">
        <f>ROUND(I227*H227,2)</f>
        <v>0</v>
      </c>
      <c r="BL227" s="22" t="s">
        <v>169</v>
      </c>
      <c r="BM227" s="22" t="s">
        <v>396</v>
      </c>
    </row>
    <row r="228" spans="2:65" s="1" customFormat="1" ht="27">
      <c r="B228" s="39"/>
      <c r="C228" s="61"/>
      <c r="D228" s="205" t="s">
        <v>397</v>
      </c>
      <c r="E228" s="61"/>
      <c r="F228" s="240" t="s">
        <v>398</v>
      </c>
      <c r="G228" s="61"/>
      <c r="H228" s="61"/>
      <c r="I228" s="161"/>
      <c r="J228" s="61"/>
      <c r="K228" s="61"/>
      <c r="L228" s="59"/>
      <c r="M228" s="241"/>
      <c r="N228" s="40"/>
      <c r="O228" s="40"/>
      <c r="P228" s="40"/>
      <c r="Q228" s="40"/>
      <c r="R228" s="40"/>
      <c r="S228" s="40"/>
      <c r="T228" s="76"/>
      <c r="AT228" s="22" t="s">
        <v>397</v>
      </c>
      <c r="AU228" s="22" t="s">
        <v>84</v>
      </c>
    </row>
    <row r="229" spans="2:65" s="12" customFormat="1" ht="13.5">
      <c r="B229" s="215"/>
      <c r="C229" s="216"/>
      <c r="D229" s="226" t="s">
        <v>171</v>
      </c>
      <c r="E229" s="216"/>
      <c r="F229" s="228" t="s">
        <v>399</v>
      </c>
      <c r="G229" s="216"/>
      <c r="H229" s="229">
        <v>1.0569999999999999</v>
      </c>
      <c r="I229" s="220"/>
      <c r="J229" s="216"/>
      <c r="K229" s="216"/>
      <c r="L229" s="221"/>
      <c r="M229" s="222"/>
      <c r="N229" s="223"/>
      <c r="O229" s="223"/>
      <c r="P229" s="223"/>
      <c r="Q229" s="223"/>
      <c r="R229" s="223"/>
      <c r="S229" s="223"/>
      <c r="T229" s="224"/>
      <c r="AT229" s="225" t="s">
        <v>171</v>
      </c>
      <c r="AU229" s="225" t="s">
        <v>84</v>
      </c>
      <c r="AV229" s="12" t="s">
        <v>84</v>
      </c>
      <c r="AW229" s="12" t="s">
        <v>6</v>
      </c>
      <c r="AX229" s="12" t="s">
        <v>82</v>
      </c>
      <c r="AY229" s="225" t="s">
        <v>162</v>
      </c>
    </row>
    <row r="230" spans="2:65" s="1" customFormat="1" ht="22.5" customHeight="1">
      <c r="B230" s="39"/>
      <c r="C230" s="230" t="s">
        <v>400</v>
      </c>
      <c r="D230" s="230" t="s">
        <v>275</v>
      </c>
      <c r="E230" s="231" t="s">
        <v>401</v>
      </c>
      <c r="F230" s="232" t="s">
        <v>402</v>
      </c>
      <c r="G230" s="233" t="s">
        <v>257</v>
      </c>
      <c r="H230" s="234">
        <v>0.251</v>
      </c>
      <c r="I230" s="235"/>
      <c r="J230" s="236">
        <f>ROUND(I230*H230,2)</f>
        <v>0</v>
      </c>
      <c r="K230" s="232" t="s">
        <v>168</v>
      </c>
      <c r="L230" s="237"/>
      <c r="M230" s="238" t="s">
        <v>21</v>
      </c>
      <c r="N230" s="239" t="s">
        <v>45</v>
      </c>
      <c r="O230" s="40"/>
      <c r="P230" s="200">
        <f>O230*H230</f>
        <v>0</v>
      </c>
      <c r="Q230" s="200">
        <v>1</v>
      </c>
      <c r="R230" s="200">
        <f>Q230*H230</f>
        <v>0.251</v>
      </c>
      <c r="S230" s="200">
        <v>0</v>
      </c>
      <c r="T230" s="201">
        <f>S230*H230</f>
        <v>0</v>
      </c>
      <c r="AR230" s="22" t="s">
        <v>205</v>
      </c>
      <c r="AT230" s="22" t="s">
        <v>275</v>
      </c>
      <c r="AU230" s="22" t="s">
        <v>84</v>
      </c>
      <c r="AY230" s="22" t="s">
        <v>162</v>
      </c>
      <c r="BE230" s="202">
        <f>IF(N230="základní",J230,0)</f>
        <v>0</v>
      </c>
      <c r="BF230" s="202">
        <f>IF(N230="snížená",J230,0)</f>
        <v>0</v>
      </c>
      <c r="BG230" s="202">
        <f>IF(N230="zákl. přenesená",J230,0)</f>
        <v>0</v>
      </c>
      <c r="BH230" s="202">
        <f>IF(N230="sníž. přenesená",J230,0)</f>
        <v>0</v>
      </c>
      <c r="BI230" s="202">
        <f>IF(N230="nulová",J230,0)</f>
        <v>0</v>
      </c>
      <c r="BJ230" s="22" t="s">
        <v>82</v>
      </c>
      <c r="BK230" s="202">
        <f>ROUND(I230*H230,2)</f>
        <v>0</v>
      </c>
      <c r="BL230" s="22" t="s">
        <v>169</v>
      </c>
      <c r="BM230" s="22" t="s">
        <v>403</v>
      </c>
    </row>
    <row r="231" spans="2:65" s="1" customFormat="1" ht="27">
      <c r="B231" s="39"/>
      <c r="C231" s="61"/>
      <c r="D231" s="205" t="s">
        <v>397</v>
      </c>
      <c r="E231" s="61"/>
      <c r="F231" s="240" t="s">
        <v>404</v>
      </c>
      <c r="G231" s="61"/>
      <c r="H231" s="61"/>
      <c r="I231" s="161"/>
      <c r="J231" s="61"/>
      <c r="K231" s="61"/>
      <c r="L231" s="59"/>
      <c r="M231" s="241"/>
      <c r="N231" s="40"/>
      <c r="O231" s="40"/>
      <c r="P231" s="40"/>
      <c r="Q231" s="40"/>
      <c r="R231" s="40"/>
      <c r="S231" s="40"/>
      <c r="T231" s="76"/>
      <c r="AT231" s="22" t="s">
        <v>397</v>
      </c>
      <c r="AU231" s="22" t="s">
        <v>84</v>
      </c>
    </row>
    <row r="232" spans="2:65" s="12" customFormat="1" ht="13.5">
      <c r="B232" s="215"/>
      <c r="C232" s="216"/>
      <c r="D232" s="226" t="s">
        <v>171</v>
      </c>
      <c r="E232" s="216"/>
      <c r="F232" s="228" t="s">
        <v>405</v>
      </c>
      <c r="G232" s="216"/>
      <c r="H232" s="229">
        <v>0.251</v>
      </c>
      <c r="I232" s="220"/>
      <c r="J232" s="216"/>
      <c r="K232" s="216"/>
      <c r="L232" s="221"/>
      <c r="M232" s="222"/>
      <c r="N232" s="223"/>
      <c r="O232" s="223"/>
      <c r="P232" s="223"/>
      <c r="Q232" s="223"/>
      <c r="R232" s="223"/>
      <c r="S232" s="223"/>
      <c r="T232" s="224"/>
      <c r="AT232" s="225" t="s">
        <v>171</v>
      </c>
      <c r="AU232" s="225" t="s">
        <v>84</v>
      </c>
      <c r="AV232" s="12" t="s">
        <v>84</v>
      </c>
      <c r="AW232" s="12" t="s">
        <v>6</v>
      </c>
      <c r="AX232" s="12" t="s">
        <v>82</v>
      </c>
      <c r="AY232" s="225" t="s">
        <v>162</v>
      </c>
    </row>
    <row r="233" spans="2:65" s="1" customFormat="1" ht="22.5" customHeight="1">
      <c r="B233" s="39"/>
      <c r="C233" s="230" t="s">
        <v>406</v>
      </c>
      <c r="D233" s="230" t="s">
        <v>275</v>
      </c>
      <c r="E233" s="231" t="s">
        <v>407</v>
      </c>
      <c r="F233" s="232" t="s">
        <v>408</v>
      </c>
      <c r="G233" s="233" t="s">
        <v>257</v>
      </c>
      <c r="H233" s="234">
        <v>0.23699999999999999</v>
      </c>
      <c r="I233" s="235"/>
      <c r="J233" s="236">
        <f>ROUND(I233*H233,2)</f>
        <v>0</v>
      </c>
      <c r="K233" s="232" t="s">
        <v>168</v>
      </c>
      <c r="L233" s="237"/>
      <c r="M233" s="238" t="s">
        <v>21</v>
      </c>
      <c r="N233" s="239" t="s">
        <v>45</v>
      </c>
      <c r="O233" s="40"/>
      <c r="P233" s="200">
        <f>O233*H233</f>
        <v>0</v>
      </c>
      <c r="Q233" s="200">
        <v>1</v>
      </c>
      <c r="R233" s="200">
        <f>Q233*H233</f>
        <v>0.23699999999999999</v>
      </c>
      <c r="S233" s="200">
        <v>0</v>
      </c>
      <c r="T233" s="201">
        <f>S233*H233</f>
        <v>0</v>
      </c>
      <c r="AR233" s="22" t="s">
        <v>205</v>
      </c>
      <c r="AT233" s="22" t="s">
        <v>275</v>
      </c>
      <c r="AU233" s="22" t="s">
        <v>84</v>
      </c>
      <c r="AY233" s="22" t="s">
        <v>162</v>
      </c>
      <c r="BE233" s="202">
        <f>IF(N233="základní",J233,0)</f>
        <v>0</v>
      </c>
      <c r="BF233" s="202">
        <f>IF(N233="snížená",J233,0)</f>
        <v>0</v>
      </c>
      <c r="BG233" s="202">
        <f>IF(N233="zákl. přenesená",J233,0)</f>
        <v>0</v>
      </c>
      <c r="BH233" s="202">
        <f>IF(N233="sníž. přenesená",J233,0)</f>
        <v>0</v>
      </c>
      <c r="BI233" s="202">
        <f>IF(N233="nulová",J233,0)</f>
        <v>0</v>
      </c>
      <c r="BJ233" s="22" t="s">
        <v>82</v>
      </c>
      <c r="BK233" s="202">
        <f>ROUND(I233*H233,2)</f>
        <v>0</v>
      </c>
      <c r="BL233" s="22" t="s">
        <v>169</v>
      </c>
      <c r="BM233" s="22" t="s">
        <v>409</v>
      </c>
    </row>
    <row r="234" spans="2:65" s="1" customFormat="1" ht="27">
      <c r="B234" s="39"/>
      <c r="C234" s="61"/>
      <c r="D234" s="205" t="s">
        <v>397</v>
      </c>
      <c r="E234" s="61"/>
      <c r="F234" s="240" t="s">
        <v>410</v>
      </c>
      <c r="G234" s="61"/>
      <c r="H234" s="61"/>
      <c r="I234" s="161"/>
      <c r="J234" s="61"/>
      <c r="K234" s="61"/>
      <c r="L234" s="59"/>
      <c r="M234" s="241"/>
      <c r="N234" s="40"/>
      <c r="O234" s="40"/>
      <c r="P234" s="40"/>
      <c r="Q234" s="40"/>
      <c r="R234" s="40"/>
      <c r="S234" s="40"/>
      <c r="T234" s="76"/>
      <c r="AT234" s="22" t="s">
        <v>397</v>
      </c>
      <c r="AU234" s="22" t="s">
        <v>84</v>
      </c>
    </row>
    <row r="235" spans="2:65" s="12" customFormat="1" ht="13.5">
      <c r="B235" s="215"/>
      <c r="C235" s="216"/>
      <c r="D235" s="226" t="s">
        <v>171</v>
      </c>
      <c r="E235" s="216"/>
      <c r="F235" s="228" t="s">
        <v>411</v>
      </c>
      <c r="G235" s="216"/>
      <c r="H235" s="229">
        <v>0.23699999999999999</v>
      </c>
      <c r="I235" s="220"/>
      <c r="J235" s="216"/>
      <c r="K235" s="216"/>
      <c r="L235" s="221"/>
      <c r="M235" s="222"/>
      <c r="N235" s="223"/>
      <c r="O235" s="223"/>
      <c r="P235" s="223"/>
      <c r="Q235" s="223"/>
      <c r="R235" s="223"/>
      <c r="S235" s="223"/>
      <c r="T235" s="224"/>
      <c r="AT235" s="225" t="s">
        <v>171</v>
      </c>
      <c r="AU235" s="225" t="s">
        <v>84</v>
      </c>
      <c r="AV235" s="12" t="s">
        <v>84</v>
      </c>
      <c r="AW235" s="12" t="s">
        <v>6</v>
      </c>
      <c r="AX235" s="12" t="s">
        <v>82</v>
      </c>
      <c r="AY235" s="225" t="s">
        <v>162</v>
      </c>
    </row>
    <row r="236" spans="2:65" s="1" customFormat="1" ht="31.5" customHeight="1">
      <c r="B236" s="39"/>
      <c r="C236" s="191" t="s">
        <v>412</v>
      </c>
      <c r="D236" s="191" t="s">
        <v>164</v>
      </c>
      <c r="E236" s="192" t="s">
        <v>413</v>
      </c>
      <c r="F236" s="193" t="s">
        <v>414</v>
      </c>
      <c r="G236" s="194" t="s">
        <v>257</v>
      </c>
      <c r="H236" s="195">
        <v>6.4160000000000004</v>
      </c>
      <c r="I236" s="196"/>
      <c r="J236" s="197">
        <f>ROUND(I236*H236,2)</f>
        <v>0</v>
      </c>
      <c r="K236" s="193" t="s">
        <v>168</v>
      </c>
      <c r="L236" s="59"/>
      <c r="M236" s="198" t="s">
        <v>21</v>
      </c>
      <c r="N236" s="199" t="s">
        <v>45</v>
      </c>
      <c r="O236" s="40"/>
      <c r="P236" s="200">
        <f>O236*H236</f>
        <v>0</v>
      </c>
      <c r="Q236" s="200">
        <v>1.7090000000000001E-2</v>
      </c>
      <c r="R236" s="200">
        <f>Q236*H236</f>
        <v>0.10964944000000001</v>
      </c>
      <c r="S236" s="200">
        <v>0</v>
      </c>
      <c r="T236" s="201">
        <f>S236*H236</f>
        <v>0</v>
      </c>
      <c r="AR236" s="22" t="s">
        <v>169</v>
      </c>
      <c r="AT236" s="22" t="s">
        <v>164</v>
      </c>
      <c r="AU236" s="22" t="s">
        <v>84</v>
      </c>
      <c r="AY236" s="22" t="s">
        <v>162</v>
      </c>
      <c r="BE236" s="202">
        <f>IF(N236="základní",J236,0)</f>
        <v>0</v>
      </c>
      <c r="BF236" s="202">
        <f>IF(N236="snížená",J236,0)</f>
        <v>0</v>
      </c>
      <c r="BG236" s="202">
        <f>IF(N236="zákl. přenesená",J236,0)</f>
        <v>0</v>
      </c>
      <c r="BH236" s="202">
        <f>IF(N236="sníž. přenesená",J236,0)</f>
        <v>0</v>
      </c>
      <c r="BI236" s="202">
        <f>IF(N236="nulová",J236,0)</f>
        <v>0</v>
      </c>
      <c r="BJ236" s="22" t="s">
        <v>82</v>
      </c>
      <c r="BK236" s="202">
        <f>ROUND(I236*H236,2)</f>
        <v>0</v>
      </c>
      <c r="BL236" s="22" t="s">
        <v>169</v>
      </c>
      <c r="BM236" s="22" t="s">
        <v>415</v>
      </c>
    </row>
    <row r="237" spans="2:65" s="11" customFormat="1" ht="13.5">
      <c r="B237" s="203"/>
      <c r="C237" s="204"/>
      <c r="D237" s="205" t="s">
        <v>171</v>
      </c>
      <c r="E237" s="206" t="s">
        <v>21</v>
      </c>
      <c r="F237" s="207" t="s">
        <v>416</v>
      </c>
      <c r="G237" s="204"/>
      <c r="H237" s="208" t="s">
        <v>21</v>
      </c>
      <c r="I237" s="209"/>
      <c r="J237" s="204"/>
      <c r="K237" s="204"/>
      <c r="L237" s="210"/>
      <c r="M237" s="211"/>
      <c r="N237" s="212"/>
      <c r="O237" s="212"/>
      <c r="P237" s="212"/>
      <c r="Q237" s="212"/>
      <c r="R237" s="212"/>
      <c r="S237" s="212"/>
      <c r="T237" s="213"/>
      <c r="AT237" s="214" t="s">
        <v>171</v>
      </c>
      <c r="AU237" s="214" t="s">
        <v>84</v>
      </c>
      <c r="AV237" s="11" t="s">
        <v>82</v>
      </c>
      <c r="AW237" s="11" t="s">
        <v>37</v>
      </c>
      <c r="AX237" s="11" t="s">
        <v>74</v>
      </c>
      <c r="AY237" s="214" t="s">
        <v>162</v>
      </c>
    </row>
    <row r="238" spans="2:65" s="12" customFormat="1" ht="13.5">
      <c r="B238" s="215"/>
      <c r="C238" s="216"/>
      <c r="D238" s="205" t="s">
        <v>171</v>
      </c>
      <c r="E238" s="217" t="s">
        <v>21</v>
      </c>
      <c r="F238" s="218" t="s">
        <v>417</v>
      </c>
      <c r="G238" s="216"/>
      <c r="H238" s="219">
        <v>6.7000000000000004E-2</v>
      </c>
      <c r="I238" s="220"/>
      <c r="J238" s="216"/>
      <c r="K238" s="216"/>
      <c r="L238" s="221"/>
      <c r="M238" s="222"/>
      <c r="N238" s="223"/>
      <c r="O238" s="223"/>
      <c r="P238" s="223"/>
      <c r="Q238" s="223"/>
      <c r="R238" s="223"/>
      <c r="S238" s="223"/>
      <c r="T238" s="224"/>
      <c r="AT238" s="225" t="s">
        <v>171</v>
      </c>
      <c r="AU238" s="225" t="s">
        <v>84</v>
      </c>
      <c r="AV238" s="12" t="s">
        <v>84</v>
      </c>
      <c r="AW238" s="12" t="s">
        <v>37</v>
      </c>
      <c r="AX238" s="12" t="s">
        <v>74</v>
      </c>
      <c r="AY238" s="225" t="s">
        <v>162</v>
      </c>
    </row>
    <row r="239" spans="2:65" s="11" customFormat="1" ht="13.5">
      <c r="B239" s="203"/>
      <c r="C239" s="204"/>
      <c r="D239" s="205" t="s">
        <v>171</v>
      </c>
      <c r="E239" s="206" t="s">
        <v>21</v>
      </c>
      <c r="F239" s="207" t="s">
        <v>418</v>
      </c>
      <c r="G239" s="204"/>
      <c r="H239" s="208" t="s">
        <v>21</v>
      </c>
      <c r="I239" s="209"/>
      <c r="J239" s="204"/>
      <c r="K239" s="204"/>
      <c r="L239" s="210"/>
      <c r="M239" s="211"/>
      <c r="N239" s="212"/>
      <c r="O239" s="212"/>
      <c r="P239" s="212"/>
      <c r="Q239" s="212"/>
      <c r="R239" s="212"/>
      <c r="S239" s="212"/>
      <c r="T239" s="213"/>
      <c r="AT239" s="214" t="s">
        <v>171</v>
      </c>
      <c r="AU239" s="214" t="s">
        <v>84</v>
      </c>
      <c r="AV239" s="11" t="s">
        <v>82</v>
      </c>
      <c r="AW239" s="11" t="s">
        <v>37</v>
      </c>
      <c r="AX239" s="11" t="s">
        <v>74</v>
      </c>
      <c r="AY239" s="214" t="s">
        <v>162</v>
      </c>
    </row>
    <row r="240" spans="2:65" s="12" customFormat="1" ht="13.5">
      <c r="B240" s="215"/>
      <c r="C240" s="216"/>
      <c r="D240" s="205" t="s">
        <v>171</v>
      </c>
      <c r="E240" s="217" t="s">
        <v>21</v>
      </c>
      <c r="F240" s="218" t="s">
        <v>419</v>
      </c>
      <c r="G240" s="216"/>
      <c r="H240" s="219">
        <v>4.9779999999999998</v>
      </c>
      <c r="I240" s="220"/>
      <c r="J240" s="216"/>
      <c r="K240" s="216"/>
      <c r="L240" s="221"/>
      <c r="M240" s="222"/>
      <c r="N240" s="223"/>
      <c r="O240" s="223"/>
      <c r="P240" s="223"/>
      <c r="Q240" s="223"/>
      <c r="R240" s="223"/>
      <c r="S240" s="223"/>
      <c r="T240" s="224"/>
      <c r="AT240" s="225" t="s">
        <v>171</v>
      </c>
      <c r="AU240" s="225" t="s">
        <v>84</v>
      </c>
      <c r="AV240" s="12" t="s">
        <v>84</v>
      </c>
      <c r="AW240" s="12" t="s">
        <v>37</v>
      </c>
      <c r="AX240" s="12" t="s">
        <v>74</v>
      </c>
      <c r="AY240" s="225" t="s">
        <v>162</v>
      </c>
    </row>
    <row r="241" spans="2:65" s="11" customFormat="1" ht="13.5">
      <c r="B241" s="203"/>
      <c r="C241" s="204"/>
      <c r="D241" s="205" t="s">
        <v>171</v>
      </c>
      <c r="E241" s="206" t="s">
        <v>21</v>
      </c>
      <c r="F241" s="207" t="s">
        <v>420</v>
      </c>
      <c r="G241" s="204"/>
      <c r="H241" s="208" t="s">
        <v>21</v>
      </c>
      <c r="I241" s="209"/>
      <c r="J241" s="204"/>
      <c r="K241" s="204"/>
      <c r="L241" s="210"/>
      <c r="M241" s="211"/>
      <c r="N241" s="212"/>
      <c r="O241" s="212"/>
      <c r="P241" s="212"/>
      <c r="Q241" s="212"/>
      <c r="R241" s="212"/>
      <c r="S241" s="212"/>
      <c r="T241" s="213"/>
      <c r="AT241" s="214" t="s">
        <v>171</v>
      </c>
      <c r="AU241" s="214" t="s">
        <v>84</v>
      </c>
      <c r="AV241" s="11" t="s">
        <v>82</v>
      </c>
      <c r="AW241" s="11" t="s">
        <v>37</v>
      </c>
      <c r="AX241" s="11" t="s">
        <v>74</v>
      </c>
      <c r="AY241" s="214" t="s">
        <v>162</v>
      </c>
    </row>
    <row r="242" spans="2:65" s="12" customFormat="1" ht="13.5">
      <c r="B242" s="215"/>
      <c r="C242" s="216"/>
      <c r="D242" s="226" t="s">
        <v>171</v>
      </c>
      <c r="E242" s="227" t="s">
        <v>21</v>
      </c>
      <c r="F242" s="228" t="s">
        <v>421</v>
      </c>
      <c r="G242" s="216"/>
      <c r="H242" s="229">
        <v>1.371</v>
      </c>
      <c r="I242" s="220"/>
      <c r="J242" s="216"/>
      <c r="K242" s="216"/>
      <c r="L242" s="221"/>
      <c r="M242" s="222"/>
      <c r="N242" s="223"/>
      <c r="O242" s="223"/>
      <c r="P242" s="223"/>
      <c r="Q242" s="223"/>
      <c r="R242" s="223"/>
      <c r="S242" s="223"/>
      <c r="T242" s="224"/>
      <c r="AT242" s="225" t="s">
        <v>171</v>
      </c>
      <c r="AU242" s="225" t="s">
        <v>84</v>
      </c>
      <c r="AV242" s="12" t="s">
        <v>84</v>
      </c>
      <c r="AW242" s="12" t="s">
        <v>37</v>
      </c>
      <c r="AX242" s="12" t="s">
        <v>74</v>
      </c>
      <c r="AY242" s="225" t="s">
        <v>162</v>
      </c>
    </row>
    <row r="243" spans="2:65" s="1" customFormat="1" ht="22.5" customHeight="1">
      <c r="B243" s="39"/>
      <c r="C243" s="230" t="s">
        <v>422</v>
      </c>
      <c r="D243" s="230" t="s">
        <v>275</v>
      </c>
      <c r="E243" s="231" t="s">
        <v>423</v>
      </c>
      <c r="F243" s="232" t="s">
        <v>424</v>
      </c>
      <c r="G243" s="233" t="s">
        <v>257</v>
      </c>
      <c r="H243" s="234">
        <v>7.1999999999999995E-2</v>
      </c>
      <c r="I243" s="235"/>
      <c r="J243" s="236">
        <f>ROUND(I243*H243,2)</f>
        <v>0</v>
      </c>
      <c r="K243" s="232" t="s">
        <v>168</v>
      </c>
      <c r="L243" s="237"/>
      <c r="M243" s="238" t="s">
        <v>21</v>
      </c>
      <c r="N243" s="239" t="s">
        <v>45</v>
      </c>
      <c r="O243" s="40"/>
      <c r="P243" s="200">
        <f>O243*H243</f>
        <v>0</v>
      </c>
      <c r="Q243" s="200">
        <v>1</v>
      </c>
      <c r="R243" s="200">
        <f>Q243*H243</f>
        <v>7.1999999999999995E-2</v>
      </c>
      <c r="S243" s="200">
        <v>0</v>
      </c>
      <c r="T243" s="201">
        <f>S243*H243</f>
        <v>0</v>
      </c>
      <c r="AR243" s="22" t="s">
        <v>205</v>
      </c>
      <c r="AT243" s="22" t="s">
        <v>275</v>
      </c>
      <c r="AU243" s="22" t="s">
        <v>84</v>
      </c>
      <c r="AY243" s="22" t="s">
        <v>162</v>
      </c>
      <c r="BE243" s="202">
        <f>IF(N243="základní",J243,0)</f>
        <v>0</v>
      </c>
      <c r="BF243" s="202">
        <f>IF(N243="snížená",J243,0)</f>
        <v>0</v>
      </c>
      <c r="BG243" s="202">
        <f>IF(N243="zákl. přenesená",J243,0)</f>
        <v>0</v>
      </c>
      <c r="BH243" s="202">
        <f>IF(N243="sníž. přenesená",J243,0)</f>
        <v>0</v>
      </c>
      <c r="BI243" s="202">
        <f>IF(N243="nulová",J243,0)</f>
        <v>0</v>
      </c>
      <c r="BJ243" s="22" t="s">
        <v>82</v>
      </c>
      <c r="BK243" s="202">
        <f>ROUND(I243*H243,2)</f>
        <v>0</v>
      </c>
      <c r="BL243" s="22" t="s">
        <v>169</v>
      </c>
      <c r="BM243" s="22" t="s">
        <v>425</v>
      </c>
    </row>
    <row r="244" spans="2:65" s="1" customFormat="1" ht="27">
      <c r="B244" s="39"/>
      <c r="C244" s="61"/>
      <c r="D244" s="205" t="s">
        <v>397</v>
      </c>
      <c r="E244" s="61"/>
      <c r="F244" s="240" t="s">
        <v>426</v>
      </c>
      <c r="G244" s="61"/>
      <c r="H244" s="61"/>
      <c r="I244" s="161"/>
      <c r="J244" s="61"/>
      <c r="K244" s="61"/>
      <c r="L244" s="59"/>
      <c r="M244" s="241"/>
      <c r="N244" s="40"/>
      <c r="O244" s="40"/>
      <c r="P244" s="40"/>
      <c r="Q244" s="40"/>
      <c r="R244" s="40"/>
      <c r="S244" s="40"/>
      <c r="T244" s="76"/>
      <c r="AT244" s="22" t="s">
        <v>397</v>
      </c>
      <c r="AU244" s="22" t="s">
        <v>84</v>
      </c>
    </row>
    <row r="245" spans="2:65" s="12" customFormat="1" ht="13.5">
      <c r="B245" s="215"/>
      <c r="C245" s="216"/>
      <c r="D245" s="226" t="s">
        <v>171</v>
      </c>
      <c r="E245" s="216"/>
      <c r="F245" s="228" t="s">
        <v>427</v>
      </c>
      <c r="G245" s="216"/>
      <c r="H245" s="229">
        <v>7.1999999999999995E-2</v>
      </c>
      <c r="I245" s="220"/>
      <c r="J245" s="216"/>
      <c r="K245" s="216"/>
      <c r="L245" s="221"/>
      <c r="M245" s="222"/>
      <c r="N245" s="223"/>
      <c r="O245" s="223"/>
      <c r="P245" s="223"/>
      <c r="Q245" s="223"/>
      <c r="R245" s="223"/>
      <c r="S245" s="223"/>
      <c r="T245" s="224"/>
      <c r="AT245" s="225" t="s">
        <v>171</v>
      </c>
      <c r="AU245" s="225" t="s">
        <v>84</v>
      </c>
      <c r="AV245" s="12" t="s">
        <v>84</v>
      </c>
      <c r="AW245" s="12" t="s">
        <v>6</v>
      </c>
      <c r="AX245" s="12" t="s">
        <v>82</v>
      </c>
      <c r="AY245" s="225" t="s">
        <v>162</v>
      </c>
    </row>
    <row r="246" spans="2:65" s="1" customFormat="1" ht="22.5" customHeight="1">
      <c r="B246" s="39"/>
      <c r="C246" s="230" t="s">
        <v>428</v>
      </c>
      <c r="D246" s="230" t="s">
        <v>275</v>
      </c>
      <c r="E246" s="231" t="s">
        <v>429</v>
      </c>
      <c r="F246" s="232" t="s">
        <v>430</v>
      </c>
      <c r="G246" s="233" t="s">
        <v>257</v>
      </c>
      <c r="H246" s="234">
        <v>5.3760000000000003</v>
      </c>
      <c r="I246" s="235"/>
      <c r="J246" s="236">
        <f>ROUND(I246*H246,2)</f>
        <v>0</v>
      </c>
      <c r="K246" s="232" t="s">
        <v>168</v>
      </c>
      <c r="L246" s="237"/>
      <c r="M246" s="238" t="s">
        <v>21</v>
      </c>
      <c r="N246" s="239" t="s">
        <v>45</v>
      </c>
      <c r="O246" s="40"/>
      <c r="P246" s="200">
        <f>O246*H246</f>
        <v>0</v>
      </c>
      <c r="Q246" s="200">
        <v>1</v>
      </c>
      <c r="R246" s="200">
        <f>Q246*H246</f>
        <v>5.3760000000000003</v>
      </c>
      <c r="S246" s="200">
        <v>0</v>
      </c>
      <c r="T246" s="201">
        <f>S246*H246</f>
        <v>0</v>
      </c>
      <c r="AR246" s="22" t="s">
        <v>205</v>
      </c>
      <c r="AT246" s="22" t="s">
        <v>275</v>
      </c>
      <c r="AU246" s="22" t="s">
        <v>84</v>
      </c>
      <c r="AY246" s="22" t="s">
        <v>162</v>
      </c>
      <c r="BE246" s="202">
        <f>IF(N246="základní",J246,0)</f>
        <v>0</v>
      </c>
      <c r="BF246" s="202">
        <f>IF(N246="snížená",J246,0)</f>
        <v>0</v>
      </c>
      <c r="BG246" s="202">
        <f>IF(N246="zákl. přenesená",J246,0)</f>
        <v>0</v>
      </c>
      <c r="BH246" s="202">
        <f>IF(N246="sníž. přenesená",J246,0)</f>
        <v>0</v>
      </c>
      <c r="BI246" s="202">
        <f>IF(N246="nulová",J246,0)</f>
        <v>0</v>
      </c>
      <c r="BJ246" s="22" t="s">
        <v>82</v>
      </c>
      <c r="BK246" s="202">
        <f>ROUND(I246*H246,2)</f>
        <v>0</v>
      </c>
      <c r="BL246" s="22" t="s">
        <v>169</v>
      </c>
      <c r="BM246" s="22" t="s">
        <v>431</v>
      </c>
    </row>
    <row r="247" spans="2:65" s="1" customFormat="1" ht="27">
      <c r="B247" s="39"/>
      <c r="C247" s="61"/>
      <c r="D247" s="205" t="s">
        <v>397</v>
      </c>
      <c r="E247" s="61"/>
      <c r="F247" s="240" t="s">
        <v>432</v>
      </c>
      <c r="G247" s="61"/>
      <c r="H247" s="61"/>
      <c r="I247" s="161"/>
      <c r="J247" s="61"/>
      <c r="K247" s="61"/>
      <c r="L247" s="59"/>
      <c r="M247" s="241"/>
      <c r="N247" s="40"/>
      <c r="O247" s="40"/>
      <c r="P247" s="40"/>
      <c r="Q247" s="40"/>
      <c r="R247" s="40"/>
      <c r="S247" s="40"/>
      <c r="T247" s="76"/>
      <c r="AT247" s="22" t="s">
        <v>397</v>
      </c>
      <c r="AU247" s="22" t="s">
        <v>84</v>
      </c>
    </row>
    <row r="248" spans="2:65" s="12" customFormat="1" ht="13.5">
      <c r="B248" s="215"/>
      <c r="C248" s="216"/>
      <c r="D248" s="226" t="s">
        <v>171</v>
      </c>
      <c r="E248" s="216"/>
      <c r="F248" s="228" t="s">
        <v>433</v>
      </c>
      <c r="G248" s="216"/>
      <c r="H248" s="229">
        <v>5.3760000000000003</v>
      </c>
      <c r="I248" s="220"/>
      <c r="J248" s="216"/>
      <c r="K248" s="216"/>
      <c r="L248" s="221"/>
      <c r="M248" s="222"/>
      <c r="N248" s="223"/>
      <c r="O248" s="223"/>
      <c r="P248" s="223"/>
      <c r="Q248" s="223"/>
      <c r="R248" s="223"/>
      <c r="S248" s="223"/>
      <c r="T248" s="224"/>
      <c r="AT248" s="225" t="s">
        <v>171</v>
      </c>
      <c r="AU248" s="225" t="s">
        <v>84</v>
      </c>
      <c r="AV248" s="12" t="s">
        <v>84</v>
      </c>
      <c r="AW248" s="12" t="s">
        <v>6</v>
      </c>
      <c r="AX248" s="12" t="s">
        <v>82</v>
      </c>
      <c r="AY248" s="225" t="s">
        <v>162</v>
      </c>
    </row>
    <row r="249" spans="2:65" s="1" customFormat="1" ht="22.5" customHeight="1">
      <c r="B249" s="39"/>
      <c r="C249" s="230" t="s">
        <v>434</v>
      </c>
      <c r="D249" s="230" t="s">
        <v>275</v>
      </c>
      <c r="E249" s="231" t="s">
        <v>435</v>
      </c>
      <c r="F249" s="232" t="s">
        <v>436</v>
      </c>
      <c r="G249" s="233" t="s">
        <v>257</v>
      </c>
      <c r="H249" s="234">
        <v>1.4810000000000001</v>
      </c>
      <c r="I249" s="235"/>
      <c r="J249" s="236">
        <f>ROUND(I249*H249,2)</f>
        <v>0</v>
      </c>
      <c r="K249" s="232" t="s">
        <v>168</v>
      </c>
      <c r="L249" s="237"/>
      <c r="M249" s="238" t="s">
        <v>21</v>
      </c>
      <c r="N249" s="239" t="s">
        <v>45</v>
      </c>
      <c r="O249" s="40"/>
      <c r="P249" s="200">
        <f>O249*H249</f>
        <v>0</v>
      </c>
      <c r="Q249" s="200">
        <v>1</v>
      </c>
      <c r="R249" s="200">
        <f>Q249*H249</f>
        <v>1.4810000000000001</v>
      </c>
      <c r="S249" s="200">
        <v>0</v>
      </c>
      <c r="T249" s="201">
        <f>S249*H249</f>
        <v>0</v>
      </c>
      <c r="AR249" s="22" t="s">
        <v>205</v>
      </c>
      <c r="AT249" s="22" t="s">
        <v>275</v>
      </c>
      <c r="AU249" s="22" t="s">
        <v>84</v>
      </c>
      <c r="AY249" s="22" t="s">
        <v>162</v>
      </c>
      <c r="BE249" s="202">
        <f>IF(N249="základní",J249,0)</f>
        <v>0</v>
      </c>
      <c r="BF249" s="202">
        <f>IF(N249="snížená",J249,0)</f>
        <v>0</v>
      </c>
      <c r="BG249" s="202">
        <f>IF(N249="zákl. přenesená",J249,0)</f>
        <v>0</v>
      </c>
      <c r="BH249" s="202">
        <f>IF(N249="sníž. přenesená",J249,0)</f>
        <v>0</v>
      </c>
      <c r="BI249" s="202">
        <f>IF(N249="nulová",J249,0)</f>
        <v>0</v>
      </c>
      <c r="BJ249" s="22" t="s">
        <v>82</v>
      </c>
      <c r="BK249" s="202">
        <f>ROUND(I249*H249,2)</f>
        <v>0</v>
      </c>
      <c r="BL249" s="22" t="s">
        <v>169</v>
      </c>
      <c r="BM249" s="22" t="s">
        <v>437</v>
      </c>
    </row>
    <row r="250" spans="2:65" s="1" customFormat="1" ht="27">
      <c r="B250" s="39"/>
      <c r="C250" s="61"/>
      <c r="D250" s="205" t="s">
        <v>397</v>
      </c>
      <c r="E250" s="61"/>
      <c r="F250" s="240" t="s">
        <v>438</v>
      </c>
      <c r="G250" s="61"/>
      <c r="H250" s="61"/>
      <c r="I250" s="161"/>
      <c r="J250" s="61"/>
      <c r="K250" s="61"/>
      <c r="L250" s="59"/>
      <c r="M250" s="241"/>
      <c r="N250" s="40"/>
      <c r="O250" s="40"/>
      <c r="P250" s="40"/>
      <c r="Q250" s="40"/>
      <c r="R250" s="40"/>
      <c r="S250" s="40"/>
      <c r="T250" s="76"/>
      <c r="AT250" s="22" t="s">
        <v>397</v>
      </c>
      <c r="AU250" s="22" t="s">
        <v>84</v>
      </c>
    </row>
    <row r="251" spans="2:65" s="12" customFormat="1" ht="13.5">
      <c r="B251" s="215"/>
      <c r="C251" s="216"/>
      <c r="D251" s="226" t="s">
        <v>171</v>
      </c>
      <c r="E251" s="216"/>
      <c r="F251" s="228" t="s">
        <v>439</v>
      </c>
      <c r="G251" s="216"/>
      <c r="H251" s="229">
        <v>1.4810000000000001</v>
      </c>
      <c r="I251" s="220"/>
      <c r="J251" s="216"/>
      <c r="K251" s="216"/>
      <c r="L251" s="221"/>
      <c r="M251" s="222"/>
      <c r="N251" s="223"/>
      <c r="O251" s="223"/>
      <c r="P251" s="223"/>
      <c r="Q251" s="223"/>
      <c r="R251" s="223"/>
      <c r="S251" s="223"/>
      <c r="T251" s="224"/>
      <c r="AT251" s="225" t="s">
        <v>171</v>
      </c>
      <c r="AU251" s="225" t="s">
        <v>84</v>
      </c>
      <c r="AV251" s="12" t="s">
        <v>84</v>
      </c>
      <c r="AW251" s="12" t="s">
        <v>6</v>
      </c>
      <c r="AX251" s="12" t="s">
        <v>82</v>
      </c>
      <c r="AY251" s="225" t="s">
        <v>162</v>
      </c>
    </row>
    <row r="252" spans="2:65" s="1" customFormat="1" ht="22.5" customHeight="1">
      <c r="B252" s="39"/>
      <c r="C252" s="191" t="s">
        <v>440</v>
      </c>
      <c r="D252" s="191" t="s">
        <v>164</v>
      </c>
      <c r="E252" s="192" t="s">
        <v>441</v>
      </c>
      <c r="F252" s="193" t="s">
        <v>442</v>
      </c>
      <c r="G252" s="194" t="s">
        <v>186</v>
      </c>
      <c r="H252" s="195">
        <v>37.44</v>
      </c>
      <c r="I252" s="196"/>
      <c r="J252" s="197">
        <f>ROUND(I252*H252,2)</f>
        <v>0</v>
      </c>
      <c r="K252" s="193" t="s">
        <v>168</v>
      </c>
      <c r="L252" s="59"/>
      <c r="M252" s="198" t="s">
        <v>21</v>
      </c>
      <c r="N252" s="199" t="s">
        <v>45</v>
      </c>
      <c r="O252" s="40"/>
      <c r="P252" s="200">
        <f>O252*H252</f>
        <v>0</v>
      </c>
      <c r="Q252" s="200">
        <v>2.2563399999999998</v>
      </c>
      <c r="R252" s="200">
        <f>Q252*H252</f>
        <v>84.477369599999989</v>
      </c>
      <c r="S252" s="200">
        <v>0</v>
      </c>
      <c r="T252" s="201">
        <f>S252*H252</f>
        <v>0</v>
      </c>
      <c r="AR252" s="22" t="s">
        <v>169</v>
      </c>
      <c r="AT252" s="22" t="s">
        <v>164</v>
      </c>
      <c r="AU252" s="22" t="s">
        <v>84</v>
      </c>
      <c r="AY252" s="22" t="s">
        <v>162</v>
      </c>
      <c r="BE252" s="202">
        <f>IF(N252="základní",J252,0)</f>
        <v>0</v>
      </c>
      <c r="BF252" s="202">
        <f>IF(N252="snížená",J252,0)</f>
        <v>0</v>
      </c>
      <c r="BG252" s="202">
        <f>IF(N252="zákl. přenesená",J252,0)</f>
        <v>0</v>
      </c>
      <c r="BH252" s="202">
        <f>IF(N252="sníž. přenesená",J252,0)</f>
        <v>0</v>
      </c>
      <c r="BI252" s="202">
        <f>IF(N252="nulová",J252,0)</f>
        <v>0</v>
      </c>
      <c r="BJ252" s="22" t="s">
        <v>82</v>
      </c>
      <c r="BK252" s="202">
        <f>ROUND(I252*H252,2)</f>
        <v>0</v>
      </c>
      <c r="BL252" s="22" t="s">
        <v>169</v>
      </c>
      <c r="BM252" s="22" t="s">
        <v>443</v>
      </c>
    </row>
    <row r="253" spans="2:65" s="12" customFormat="1" ht="13.5">
      <c r="B253" s="215"/>
      <c r="C253" s="216"/>
      <c r="D253" s="226" t="s">
        <v>171</v>
      </c>
      <c r="E253" s="227" t="s">
        <v>21</v>
      </c>
      <c r="F253" s="228" t="s">
        <v>444</v>
      </c>
      <c r="G253" s="216"/>
      <c r="H253" s="229">
        <v>37.44</v>
      </c>
      <c r="I253" s="220"/>
      <c r="J253" s="216"/>
      <c r="K253" s="216"/>
      <c r="L253" s="221"/>
      <c r="M253" s="222"/>
      <c r="N253" s="223"/>
      <c r="O253" s="223"/>
      <c r="P253" s="223"/>
      <c r="Q253" s="223"/>
      <c r="R253" s="223"/>
      <c r="S253" s="223"/>
      <c r="T253" s="224"/>
      <c r="AT253" s="225" t="s">
        <v>171</v>
      </c>
      <c r="AU253" s="225" t="s">
        <v>84</v>
      </c>
      <c r="AV253" s="12" t="s">
        <v>84</v>
      </c>
      <c r="AW253" s="12" t="s">
        <v>37</v>
      </c>
      <c r="AX253" s="12" t="s">
        <v>74</v>
      </c>
      <c r="AY253" s="225" t="s">
        <v>162</v>
      </c>
    </row>
    <row r="254" spans="2:65" s="1" customFormat="1" ht="22.5" customHeight="1">
      <c r="B254" s="39"/>
      <c r="C254" s="191" t="s">
        <v>445</v>
      </c>
      <c r="D254" s="191" t="s">
        <v>164</v>
      </c>
      <c r="E254" s="192" t="s">
        <v>446</v>
      </c>
      <c r="F254" s="193" t="s">
        <v>447</v>
      </c>
      <c r="G254" s="194" t="s">
        <v>167</v>
      </c>
      <c r="H254" s="195">
        <v>288.99</v>
      </c>
      <c r="I254" s="196"/>
      <c r="J254" s="197">
        <f>ROUND(I254*H254,2)</f>
        <v>0</v>
      </c>
      <c r="K254" s="193" t="s">
        <v>168</v>
      </c>
      <c r="L254" s="59"/>
      <c r="M254" s="198" t="s">
        <v>21</v>
      </c>
      <c r="N254" s="199" t="s">
        <v>45</v>
      </c>
      <c r="O254" s="40"/>
      <c r="P254" s="200">
        <f>O254*H254</f>
        <v>0</v>
      </c>
      <c r="Q254" s="200">
        <v>0</v>
      </c>
      <c r="R254" s="200">
        <f>Q254*H254</f>
        <v>0</v>
      </c>
      <c r="S254" s="200">
        <v>0</v>
      </c>
      <c r="T254" s="201">
        <f>S254*H254</f>
        <v>0</v>
      </c>
      <c r="AR254" s="22" t="s">
        <v>169</v>
      </c>
      <c r="AT254" s="22" t="s">
        <v>164</v>
      </c>
      <c r="AU254" s="22" t="s">
        <v>84</v>
      </c>
      <c r="AY254" s="22" t="s">
        <v>162</v>
      </c>
      <c r="BE254" s="202">
        <f>IF(N254="základní",J254,0)</f>
        <v>0</v>
      </c>
      <c r="BF254" s="202">
        <f>IF(N254="snížená",J254,0)</f>
        <v>0</v>
      </c>
      <c r="BG254" s="202">
        <f>IF(N254="zákl. přenesená",J254,0)</f>
        <v>0</v>
      </c>
      <c r="BH254" s="202">
        <f>IF(N254="sníž. přenesená",J254,0)</f>
        <v>0</v>
      </c>
      <c r="BI254" s="202">
        <f>IF(N254="nulová",J254,0)</f>
        <v>0</v>
      </c>
      <c r="BJ254" s="22" t="s">
        <v>82</v>
      </c>
      <c r="BK254" s="202">
        <f>ROUND(I254*H254,2)</f>
        <v>0</v>
      </c>
      <c r="BL254" s="22" t="s">
        <v>169</v>
      </c>
      <c r="BM254" s="22" t="s">
        <v>448</v>
      </c>
    </row>
    <row r="255" spans="2:65" s="12" customFormat="1" ht="13.5">
      <c r="B255" s="215"/>
      <c r="C255" s="216"/>
      <c r="D255" s="226" t="s">
        <v>171</v>
      </c>
      <c r="E255" s="227" t="s">
        <v>21</v>
      </c>
      <c r="F255" s="228" t="s">
        <v>449</v>
      </c>
      <c r="G255" s="216"/>
      <c r="H255" s="229">
        <v>288.99</v>
      </c>
      <c r="I255" s="220"/>
      <c r="J255" s="216"/>
      <c r="K255" s="216"/>
      <c r="L255" s="221"/>
      <c r="M255" s="222"/>
      <c r="N255" s="223"/>
      <c r="O255" s="223"/>
      <c r="P255" s="223"/>
      <c r="Q255" s="223"/>
      <c r="R255" s="223"/>
      <c r="S255" s="223"/>
      <c r="T255" s="224"/>
      <c r="AT255" s="225" t="s">
        <v>171</v>
      </c>
      <c r="AU255" s="225" t="s">
        <v>84</v>
      </c>
      <c r="AV255" s="12" t="s">
        <v>84</v>
      </c>
      <c r="AW255" s="12" t="s">
        <v>37</v>
      </c>
      <c r="AX255" s="12" t="s">
        <v>74</v>
      </c>
      <c r="AY255" s="225" t="s">
        <v>162</v>
      </c>
    </row>
    <row r="256" spans="2:65" s="1" customFormat="1" ht="22.5" customHeight="1">
      <c r="B256" s="39"/>
      <c r="C256" s="230" t="s">
        <v>450</v>
      </c>
      <c r="D256" s="230" t="s">
        <v>275</v>
      </c>
      <c r="E256" s="231" t="s">
        <v>451</v>
      </c>
      <c r="F256" s="232" t="s">
        <v>452</v>
      </c>
      <c r="G256" s="233" t="s">
        <v>186</v>
      </c>
      <c r="H256" s="234">
        <v>4.9939999999999998</v>
      </c>
      <c r="I256" s="235"/>
      <c r="J256" s="236">
        <f>ROUND(I256*H256,2)</f>
        <v>0</v>
      </c>
      <c r="K256" s="232" t="s">
        <v>168</v>
      </c>
      <c r="L256" s="237"/>
      <c r="M256" s="238" t="s">
        <v>21</v>
      </c>
      <c r="N256" s="239" t="s">
        <v>45</v>
      </c>
      <c r="O256" s="40"/>
      <c r="P256" s="200">
        <f>O256*H256</f>
        <v>0</v>
      </c>
      <c r="Q256" s="200">
        <v>0.55000000000000004</v>
      </c>
      <c r="R256" s="200">
        <f>Q256*H256</f>
        <v>2.7467000000000001</v>
      </c>
      <c r="S256" s="200">
        <v>0</v>
      </c>
      <c r="T256" s="201">
        <f>S256*H256</f>
        <v>0</v>
      </c>
      <c r="AR256" s="22" t="s">
        <v>205</v>
      </c>
      <c r="AT256" s="22" t="s">
        <v>275</v>
      </c>
      <c r="AU256" s="22" t="s">
        <v>84</v>
      </c>
      <c r="AY256" s="22" t="s">
        <v>162</v>
      </c>
      <c r="BE256" s="202">
        <f>IF(N256="základní",J256,0)</f>
        <v>0</v>
      </c>
      <c r="BF256" s="202">
        <f>IF(N256="snížená",J256,0)</f>
        <v>0</v>
      </c>
      <c r="BG256" s="202">
        <f>IF(N256="zákl. přenesená",J256,0)</f>
        <v>0</v>
      </c>
      <c r="BH256" s="202">
        <f>IF(N256="sníž. přenesená",J256,0)</f>
        <v>0</v>
      </c>
      <c r="BI256" s="202">
        <f>IF(N256="nulová",J256,0)</f>
        <v>0</v>
      </c>
      <c r="BJ256" s="22" t="s">
        <v>82</v>
      </c>
      <c r="BK256" s="202">
        <f>ROUND(I256*H256,2)</f>
        <v>0</v>
      </c>
      <c r="BL256" s="22" t="s">
        <v>169</v>
      </c>
      <c r="BM256" s="22" t="s">
        <v>453</v>
      </c>
    </row>
    <row r="257" spans="2:65" s="12" customFormat="1" ht="13.5">
      <c r="B257" s="215"/>
      <c r="C257" s="216"/>
      <c r="D257" s="205" t="s">
        <v>171</v>
      </c>
      <c r="E257" s="217" t="s">
        <v>21</v>
      </c>
      <c r="F257" s="218" t="s">
        <v>454</v>
      </c>
      <c r="G257" s="216"/>
      <c r="H257" s="219">
        <v>4.6239999999999997</v>
      </c>
      <c r="I257" s="220"/>
      <c r="J257" s="216"/>
      <c r="K257" s="216"/>
      <c r="L257" s="221"/>
      <c r="M257" s="222"/>
      <c r="N257" s="223"/>
      <c r="O257" s="223"/>
      <c r="P257" s="223"/>
      <c r="Q257" s="223"/>
      <c r="R257" s="223"/>
      <c r="S257" s="223"/>
      <c r="T257" s="224"/>
      <c r="AT257" s="225" t="s">
        <v>171</v>
      </c>
      <c r="AU257" s="225" t="s">
        <v>84</v>
      </c>
      <c r="AV257" s="12" t="s">
        <v>84</v>
      </c>
      <c r="AW257" s="12" t="s">
        <v>37</v>
      </c>
      <c r="AX257" s="12" t="s">
        <v>82</v>
      </c>
      <c r="AY257" s="225" t="s">
        <v>162</v>
      </c>
    </row>
    <row r="258" spans="2:65" s="12" customFormat="1" ht="13.5">
      <c r="B258" s="215"/>
      <c r="C258" s="216"/>
      <c r="D258" s="226" t="s">
        <v>171</v>
      </c>
      <c r="E258" s="216"/>
      <c r="F258" s="228" t="s">
        <v>455</v>
      </c>
      <c r="G258" s="216"/>
      <c r="H258" s="229">
        <v>4.9939999999999998</v>
      </c>
      <c r="I258" s="220"/>
      <c r="J258" s="216"/>
      <c r="K258" s="216"/>
      <c r="L258" s="221"/>
      <c r="M258" s="222"/>
      <c r="N258" s="223"/>
      <c r="O258" s="223"/>
      <c r="P258" s="223"/>
      <c r="Q258" s="223"/>
      <c r="R258" s="223"/>
      <c r="S258" s="223"/>
      <c r="T258" s="224"/>
      <c r="AT258" s="225" t="s">
        <v>171</v>
      </c>
      <c r="AU258" s="225" t="s">
        <v>84</v>
      </c>
      <c r="AV258" s="12" t="s">
        <v>84</v>
      </c>
      <c r="AW258" s="12" t="s">
        <v>6</v>
      </c>
      <c r="AX258" s="12" t="s">
        <v>82</v>
      </c>
      <c r="AY258" s="225" t="s">
        <v>162</v>
      </c>
    </row>
    <row r="259" spans="2:65" s="1" customFormat="1" ht="31.5" customHeight="1">
      <c r="B259" s="39"/>
      <c r="C259" s="191" t="s">
        <v>456</v>
      </c>
      <c r="D259" s="191" t="s">
        <v>164</v>
      </c>
      <c r="E259" s="192" t="s">
        <v>457</v>
      </c>
      <c r="F259" s="193" t="s">
        <v>458</v>
      </c>
      <c r="G259" s="194" t="s">
        <v>186</v>
      </c>
      <c r="H259" s="195">
        <v>4.6239999999999997</v>
      </c>
      <c r="I259" s="196"/>
      <c r="J259" s="197">
        <f>ROUND(I259*H259,2)</f>
        <v>0</v>
      </c>
      <c r="K259" s="193" t="s">
        <v>168</v>
      </c>
      <c r="L259" s="59"/>
      <c r="M259" s="198" t="s">
        <v>21</v>
      </c>
      <c r="N259" s="199" t="s">
        <v>45</v>
      </c>
      <c r="O259" s="40"/>
      <c r="P259" s="200">
        <f>O259*H259</f>
        <v>0</v>
      </c>
      <c r="Q259" s="200">
        <v>1.89E-3</v>
      </c>
      <c r="R259" s="200">
        <f>Q259*H259</f>
        <v>8.7393599999999998E-3</v>
      </c>
      <c r="S259" s="200">
        <v>0</v>
      </c>
      <c r="T259" s="201">
        <f>S259*H259</f>
        <v>0</v>
      </c>
      <c r="AR259" s="22" t="s">
        <v>169</v>
      </c>
      <c r="AT259" s="22" t="s">
        <v>164</v>
      </c>
      <c r="AU259" s="22" t="s">
        <v>84</v>
      </c>
      <c r="AY259" s="22" t="s">
        <v>162</v>
      </c>
      <c r="BE259" s="202">
        <f>IF(N259="základní",J259,0)</f>
        <v>0</v>
      </c>
      <c r="BF259" s="202">
        <f>IF(N259="snížená",J259,0)</f>
        <v>0</v>
      </c>
      <c r="BG259" s="202">
        <f>IF(N259="zákl. přenesená",J259,0)</f>
        <v>0</v>
      </c>
      <c r="BH259" s="202">
        <f>IF(N259="sníž. přenesená",J259,0)</f>
        <v>0</v>
      </c>
      <c r="BI259" s="202">
        <f>IF(N259="nulová",J259,0)</f>
        <v>0</v>
      </c>
      <c r="BJ259" s="22" t="s">
        <v>82</v>
      </c>
      <c r="BK259" s="202">
        <f>ROUND(I259*H259,2)</f>
        <v>0</v>
      </c>
      <c r="BL259" s="22" t="s">
        <v>169</v>
      </c>
      <c r="BM259" s="22" t="s">
        <v>459</v>
      </c>
    </row>
    <row r="260" spans="2:65" s="1" customFormat="1" ht="22.5" customHeight="1">
      <c r="B260" s="39"/>
      <c r="C260" s="191" t="s">
        <v>460</v>
      </c>
      <c r="D260" s="191" t="s">
        <v>164</v>
      </c>
      <c r="E260" s="192" t="s">
        <v>461</v>
      </c>
      <c r="F260" s="193" t="s">
        <v>462</v>
      </c>
      <c r="G260" s="194" t="s">
        <v>186</v>
      </c>
      <c r="H260" s="195">
        <v>21.06</v>
      </c>
      <c r="I260" s="196"/>
      <c r="J260" s="197">
        <f>ROUND(I260*H260,2)</f>
        <v>0</v>
      </c>
      <c r="K260" s="193" t="s">
        <v>168</v>
      </c>
      <c r="L260" s="59"/>
      <c r="M260" s="198" t="s">
        <v>21</v>
      </c>
      <c r="N260" s="199" t="s">
        <v>45</v>
      </c>
      <c r="O260" s="40"/>
      <c r="P260" s="200">
        <f>O260*H260</f>
        <v>0</v>
      </c>
      <c r="Q260" s="200">
        <v>0</v>
      </c>
      <c r="R260" s="200">
        <f>Q260*H260</f>
        <v>0</v>
      </c>
      <c r="S260" s="200">
        <v>2.1</v>
      </c>
      <c r="T260" s="201">
        <f>S260*H260</f>
        <v>44.225999999999999</v>
      </c>
      <c r="AR260" s="22" t="s">
        <v>169</v>
      </c>
      <c r="AT260" s="22" t="s">
        <v>164</v>
      </c>
      <c r="AU260" s="22" t="s">
        <v>84</v>
      </c>
      <c r="AY260" s="22" t="s">
        <v>162</v>
      </c>
      <c r="BE260" s="202">
        <f>IF(N260="základní",J260,0)</f>
        <v>0</v>
      </c>
      <c r="BF260" s="202">
        <f>IF(N260="snížená",J260,0)</f>
        <v>0</v>
      </c>
      <c r="BG260" s="202">
        <f>IF(N260="zákl. přenesená",J260,0)</f>
        <v>0</v>
      </c>
      <c r="BH260" s="202">
        <f>IF(N260="sníž. přenesená",J260,0)</f>
        <v>0</v>
      </c>
      <c r="BI260" s="202">
        <f>IF(N260="nulová",J260,0)</f>
        <v>0</v>
      </c>
      <c r="BJ260" s="22" t="s">
        <v>82</v>
      </c>
      <c r="BK260" s="202">
        <f>ROUND(I260*H260,2)</f>
        <v>0</v>
      </c>
      <c r="BL260" s="22" t="s">
        <v>169</v>
      </c>
      <c r="BM260" s="22" t="s">
        <v>463</v>
      </c>
    </row>
    <row r="261" spans="2:65" s="12" customFormat="1" ht="13.5">
      <c r="B261" s="215"/>
      <c r="C261" s="216"/>
      <c r="D261" s="205" t="s">
        <v>171</v>
      </c>
      <c r="E261" s="217" t="s">
        <v>21</v>
      </c>
      <c r="F261" s="218" t="s">
        <v>464</v>
      </c>
      <c r="G261" s="216"/>
      <c r="H261" s="219">
        <v>21.06</v>
      </c>
      <c r="I261" s="220"/>
      <c r="J261" s="216"/>
      <c r="K261" s="216"/>
      <c r="L261" s="221"/>
      <c r="M261" s="222"/>
      <c r="N261" s="223"/>
      <c r="O261" s="223"/>
      <c r="P261" s="223"/>
      <c r="Q261" s="223"/>
      <c r="R261" s="223"/>
      <c r="S261" s="223"/>
      <c r="T261" s="224"/>
      <c r="AT261" s="225" t="s">
        <v>171</v>
      </c>
      <c r="AU261" s="225" t="s">
        <v>84</v>
      </c>
      <c r="AV261" s="12" t="s">
        <v>84</v>
      </c>
      <c r="AW261" s="12" t="s">
        <v>37</v>
      </c>
      <c r="AX261" s="12" t="s">
        <v>74</v>
      </c>
      <c r="AY261" s="225" t="s">
        <v>162</v>
      </c>
    </row>
    <row r="262" spans="2:65" s="10" customFormat="1" ht="29.85" customHeight="1">
      <c r="B262" s="174"/>
      <c r="C262" s="175"/>
      <c r="D262" s="188" t="s">
        <v>73</v>
      </c>
      <c r="E262" s="189" t="s">
        <v>179</v>
      </c>
      <c r="F262" s="189" t="s">
        <v>465</v>
      </c>
      <c r="G262" s="175"/>
      <c r="H262" s="175"/>
      <c r="I262" s="178"/>
      <c r="J262" s="190">
        <f>BK262</f>
        <v>0</v>
      </c>
      <c r="K262" s="175"/>
      <c r="L262" s="180"/>
      <c r="M262" s="181"/>
      <c r="N262" s="182"/>
      <c r="O262" s="182"/>
      <c r="P262" s="183">
        <f>SUM(P263:P476)</f>
        <v>0</v>
      </c>
      <c r="Q262" s="182"/>
      <c r="R262" s="183">
        <f>SUM(R263:R476)</f>
        <v>868.0455344899998</v>
      </c>
      <c r="S262" s="182"/>
      <c r="T262" s="184">
        <f>SUM(T263:T476)</f>
        <v>0</v>
      </c>
      <c r="AR262" s="185" t="s">
        <v>82</v>
      </c>
      <c r="AT262" s="186" t="s">
        <v>73</v>
      </c>
      <c r="AU262" s="186" t="s">
        <v>82</v>
      </c>
      <c r="AY262" s="185" t="s">
        <v>162</v>
      </c>
      <c r="BK262" s="187">
        <f>SUM(BK263:BK476)</f>
        <v>0</v>
      </c>
    </row>
    <row r="263" spans="2:65" s="1" customFormat="1" ht="31.5" customHeight="1">
      <c r="B263" s="39"/>
      <c r="C263" s="191" t="s">
        <v>466</v>
      </c>
      <c r="D263" s="191" t="s">
        <v>164</v>
      </c>
      <c r="E263" s="192" t="s">
        <v>467</v>
      </c>
      <c r="F263" s="193" t="s">
        <v>468</v>
      </c>
      <c r="G263" s="194" t="s">
        <v>357</v>
      </c>
      <c r="H263" s="195">
        <v>1</v>
      </c>
      <c r="I263" s="196"/>
      <c r="J263" s="197">
        <f>ROUND(I263*H263,2)</f>
        <v>0</v>
      </c>
      <c r="K263" s="193" t="s">
        <v>168</v>
      </c>
      <c r="L263" s="59"/>
      <c r="M263" s="198" t="s">
        <v>21</v>
      </c>
      <c r="N263" s="199" t="s">
        <v>45</v>
      </c>
      <c r="O263" s="40"/>
      <c r="P263" s="200">
        <f>O263*H263</f>
        <v>0</v>
      </c>
      <c r="Q263" s="200">
        <v>0.18142</v>
      </c>
      <c r="R263" s="200">
        <f>Q263*H263</f>
        <v>0.18142</v>
      </c>
      <c r="S263" s="200">
        <v>0</v>
      </c>
      <c r="T263" s="201">
        <f>S263*H263</f>
        <v>0</v>
      </c>
      <c r="AR263" s="22" t="s">
        <v>169</v>
      </c>
      <c r="AT263" s="22" t="s">
        <v>164</v>
      </c>
      <c r="AU263" s="22" t="s">
        <v>84</v>
      </c>
      <c r="AY263" s="22" t="s">
        <v>162</v>
      </c>
      <c r="BE263" s="202">
        <f>IF(N263="základní",J263,0)</f>
        <v>0</v>
      </c>
      <c r="BF263" s="202">
        <f>IF(N263="snížená",J263,0)</f>
        <v>0</v>
      </c>
      <c r="BG263" s="202">
        <f>IF(N263="zákl. přenesená",J263,0)</f>
        <v>0</v>
      </c>
      <c r="BH263" s="202">
        <f>IF(N263="sníž. přenesená",J263,0)</f>
        <v>0</v>
      </c>
      <c r="BI263" s="202">
        <f>IF(N263="nulová",J263,0)</f>
        <v>0</v>
      </c>
      <c r="BJ263" s="22" t="s">
        <v>82</v>
      </c>
      <c r="BK263" s="202">
        <f>ROUND(I263*H263,2)</f>
        <v>0</v>
      </c>
      <c r="BL263" s="22" t="s">
        <v>169</v>
      </c>
      <c r="BM263" s="22" t="s">
        <v>469</v>
      </c>
    </row>
    <row r="264" spans="2:65" s="11" customFormat="1" ht="13.5">
      <c r="B264" s="203"/>
      <c r="C264" s="204"/>
      <c r="D264" s="205" t="s">
        <v>171</v>
      </c>
      <c r="E264" s="206" t="s">
        <v>21</v>
      </c>
      <c r="F264" s="207" t="s">
        <v>470</v>
      </c>
      <c r="G264" s="204"/>
      <c r="H264" s="208" t="s">
        <v>21</v>
      </c>
      <c r="I264" s="209"/>
      <c r="J264" s="204"/>
      <c r="K264" s="204"/>
      <c r="L264" s="210"/>
      <c r="M264" s="211"/>
      <c r="N264" s="212"/>
      <c r="O264" s="212"/>
      <c r="P264" s="212"/>
      <c r="Q264" s="212"/>
      <c r="R264" s="212"/>
      <c r="S264" s="212"/>
      <c r="T264" s="213"/>
      <c r="AT264" s="214" t="s">
        <v>171</v>
      </c>
      <c r="AU264" s="214" t="s">
        <v>84</v>
      </c>
      <c r="AV264" s="11" t="s">
        <v>82</v>
      </c>
      <c r="AW264" s="11" t="s">
        <v>37</v>
      </c>
      <c r="AX264" s="11" t="s">
        <v>74</v>
      </c>
      <c r="AY264" s="214" t="s">
        <v>162</v>
      </c>
    </row>
    <row r="265" spans="2:65" s="12" customFormat="1" ht="13.5">
      <c r="B265" s="215"/>
      <c r="C265" s="216"/>
      <c r="D265" s="226" t="s">
        <v>171</v>
      </c>
      <c r="E265" s="227" t="s">
        <v>21</v>
      </c>
      <c r="F265" s="228" t="s">
        <v>82</v>
      </c>
      <c r="G265" s="216"/>
      <c r="H265" s="229">
        <v>1</v>
      </c>
      <c r="I265" s="220"/>
      <c r="J265" s="216"/>
      <c r="K265" s="216"/>
      <c r="L265" s="221"/>
      <c r="M265" s="222"/>
      <c r="N265" s="223"/>
      <c r="O265" s="223"/>
      <c r="P265" s="223"/>
      <c r="Q265" s="223"/>
      <c r="R265" s="223"/>
      <c r="S265" s="223"/>
      <c r="T265" s="224"/>
      <c r="AT265" s="225" t="s">
        <v>171</v>
      </c>
      <c r="AU265" s="225" t="s">
        <v>84</v>
      </c>
      <c r="AV265" s="12" t="s">
        <v>84</v>
      </c>
      <c r="AW265" s="12" t="s">
        <v>37</v>
      </c>
      <c r="AX265" s="12" t="s">
        <v>74</v>
      </c>
      <c r="AY265" s="225" t="s">
        <v>162</v>
      </c>
    </row>
    <row r="266" spans="2:65" s="1" customFormat="1" ht="31.5" customHeight="1">
      <c r="B266" s="39"/>
      <c r="C266" s="191" t="s">
        <v>471</v>
      </c>
      <c r="D266" s="191" t="s">
        <v>164</v>
      </c>
      <c r="E266" s="192" t="s">
        <v>472</v>
      </c>
      <c r="F266" s="193" t="s">
        <v>473</v>
      </c>
      <c r="G266" s="194" t="s">
        <v>186</v>
      </c>
      <c r="H266" s="195">
        <v>0.80600000000000005</v>
      </c>
      <c r="I266" s="196"/>
      <c r="J266" s="197">
        <f>ROUND(I266*H266,2)</f>
        <v>0</v>
      </c>
      <c r="K266" s="193" t="s">
        <v>168</v>
      </c>
      <c r="L266" s="59"/>
      <c r="M266" s="198" t="s">
        <v>21</v>
      </c>
      <c r="N266" s="199" t="s">
        <v>45</v>
      </c>
      <c r="O266" s="40"/>
      <c r="P266" s="200">
        <f>O266*H266</f>
        <v>0</v>
      </c>
      <c r="Q266" s="200">
        <v>1.8774999999999999</v>
      </c>
      <c r="R266" s="200">
        <f>Q266*H266</f>
        <v>1.5132650000000001</v>
      </c>
      <c r="S266" s="200">
        <v>0</v>
      </c>
      <c r="T266" s="201">
        <f>S266*H266</f>
        <v>0</v>
      </c>
      <c r="AR266" s="22" t="s">
        <v>169</v>
      </c>
      <c r="AT266" s="22" t="s">
        <v>164</v>
      </c>
      <c r="AU266" s="22" t="s">
        <v>84</v>
      </c>
      <c r="AY266" s="22" t="s">
        <v>162</v>
      </c>
      <c r="BE266" s="202">
        <f>IF(N266="základní",J266,0)</f>
        <v>0</v>
      </c>
      <c r="BF266" s="202">
        <f>IF(N266="snížená",J266,0)</f>
        <v>0</v>
      </c>
      <c r="BG266" s="202">
        <f>IF(N266="zákl. přenesená",J266,0)</f>
        <v>0</v>
      </c>
      <c r="BH266" s="202">
        <f>IF(N266="sníž. přenesená",J266,0)</f>
        <v>0</v>
      </c>
      <c r="BI266" s="202">
        <f>IF(N266="nulová",J266,0)</f>
        <v>0</v>
      </c>
      <c r="BJ266" s="22" t="s">
        <v>82</v>
      </c>
      <c r="BK266" s="202">
        <f>ROUND(I266*H266,2)</f>
        <v>0</v>
      </c>
      <c r="BL266" s="22" t="s">
        <v>169</v>
      </c>
      <c r="BM266" s="22" t="s">
        <v>474</v>
      </c>
    </row>
    <row r="267" spans="2:65" s="12" customFormat="1" ht="13.5">
      <c r="B267" s="215"/>
      <c r="C267" s="216"/>
      <c r="D267" s="205" t="s">
        <v>171</v>
      </c>
      <c r="E267" s="217" t="s">
        <v>21</v>
      </c>
      <c r="F267" s="218" t="s">
        <v>475</v>
      </c>
      <c r="G267" s="216"/>
      <c r="H267" s="219">
        <v>0.28799999999999998</v>
      </c>
      <c r="I267" s="220"/>
      <c r="J267" s="216"/>
      <c r="K267" s="216"/>
      <c r="L267" s="221"/>
      <c r="M267" s="222"/>
      <c r="N267" s="223"/>
      <c r="O267" s="223"/>
      <c r="P267" s="223"/>
      <c r="Q267" s="223"/>
      <c r="R267" s="223"/>
      <c r="S267" s="223"/>
      <c r="T267" s="224"/>
      <c r="AT267" s="225" t="s">
        <v>171</v>
      </c>
      <c r="AU267" s="225" t="s">
        <v>84</v>
      </c>
      <c r="AV267" s="12" t="s">
        <v>84</v>
      </c>
      <c r="AW267" s="12" t="s">
        <v>37</v>
      </c>
      <c r="AX267" s="12" t="s">
        <v>74</v>
      </c>
      <c r="AY267" s="225" t="s">
        <v>162</v>
      </c>
    </row>
    <row r="268" spans="2:65" s="12" customFormat="1" ht="13.5">
      <c r="B268" s="215"/>
      <c r="C268" s="216"/>
      <c r="D268" s="226" t="s">
        <v>171</v>
      </c>
      <c r="E268" s="227" t="s">
        <v>21</v>
      </c>
      <c r="F268" s="228" t="s">
        <v>476</v>
      </c>
      <c r="G268" s="216"/>
      <c r="H268" s="229">
        <v>0.51800000000000002</v>
      </c>
      <c r="I268" s="220"/>
      <c r="J268" s="216"/>
      <c r="K268" s="216"/>
      <c r="L268" s="221"/>
      <c r="M268" s="222"/>
      <c r="N268" s="223"/>
      <c r="O268" s="223"/>
      <c r="P268" s="223"/>
      <c r="Q268" s="223"/>
      <c r="R268" s="223"/>
      <c r="S268" s="223"/>
      <c r="T268" s="224"/>
      <c r="AT268" s="225" t="s">
        <v>171</v>
      </c>
      <c r="AU268" s="225" t="s">
        <v>84</v>
      </c>
      <c r="AV268" s="12" t="s">
        <v>84</v>
      </c>
      <c r="AW268" s="12" t="s">
        <v>37</v>
      </c>
      <c r="AX268" s="12" t="s">
        <v>74</v>
      </c>
      <c r="AY268" s="225" t="s">
        <v>162</v>
      </c>
    </row>
    <row r="269" spans="2:65" s="1" customFormat="1" ht="31.5" customHeight="1">
      <c r="B269" s="39"/>
      <c r="C269" s="191" t="s">
        <v>477</v>
      </c>
      <c r="D269" s="191" t="s">
        <v>164</v>
      </c>
      <c r="E269" s="192" t="s">
        <v>478</v>
      </c>
      <c r="F269" s="193" t="s">
        <v>479</v>
      </c>
      <c r="G269" s="194" t="s">
        <v>186</v>
      </c>
      <c r="H269" s="195">
        <v>3.6</v>
      </c>
      <c r="I269" s="196"/>
      <c r="J269" s="197">
        <f>ROUND(I269*H269,2)</f>
        <v>0</v>
      </c>
      <c r="K269" s="193" t="s">
        <v>168</v>
      </c>
      <c r="L269" s="59"/>
      <c r="M269" s="198" t="s">
        <v>21</v>
      </c>
      <c r="N269" s="199" t="s">
        <v>45</v>
      </c>
      <c r="O269" s="40"/>
      <c r="P269" s="200">
        <f>O269*H269</f>
        <v>0</v>
      </c>
      <c r="Q269" s="200">
        <v>1.8774999999999999</v>
      </c>
      <c r="R269" s="200">
        <f>Q269*H269</f>
        <v>6.7590000000000003</v>
      </c>
      <c r="S269" s="200">
        <v>0</v>
      </c>
      <c r="T269" s="201">
        <f>S269*H269</f>
        <v>0</v>
      </c>
      <c r="AR269" s="22" t="s">
        <v>169</v>
      </c>
      <c r="AT269" s="22" t="s">
        <v>164</v>
      </c>
      <c r="AU269" s="22" t="s">
        <v>84</v>
      </c>
      <c r="AY269" s="22" t="s">
        <v>162</v>
      </c>
      <c r="BE269" s="202">
        <f>IF(N269="základní",J269,0)</f>
        <v>0</v>
      </c>
      <c r="BF269" s="202">
        <f>IF(N269="snížená",J269,0)</f>
        <v>0</v>
      </c>
      <c r="BG269" s="202">
        <f>IF(N269="zákl. přenesená",J269,0)</f>
        <v>0</v>
      </c>
      <c r="BH269" s="202">
        <f>IF(N269="sníž. přenesená",J269,0)</f>
        <v>0</v>
      </c>
      <c r="BI269" s="202">
        <f>IF(N269="nulová",J269,0)</f>
        <v>0</v>
      </c>
      <c r="BJ269" s="22" t="s">
        <v>82</v>
      </c>
      <c r="BK269" s="202">
        <f>ROUND(I269*H269,2)</f>
        <v>0</v>
      </c>
      <c r="BL269" s="22" t="s">
        <v>169</v>
      </c>
      <c r="BM269" s="22" t="s">
        <v>480</v>
      </c>
    </row>
    <row r="270" spans="2:65" s="12" customFormat="1" ht="13.5">
      <c r="B270" s="215"/>
      <c r="C270" s="216"/>
      <c r="D270" s="226" t="s">
        <v>171</v>
      </c>
      <c r="E270" s="227" t="s">
        <v>21</v>
      </c>
      <c r="F270" s="228" t="s">
        <v>481</v>
      </c>
      <c r="G270" s="216"/>
      <c r="H270" s="229">
        <v>3.6</v>
      </c>
      <c r="I270" s="220"/>
      <c r="J270" s="216"/>
      <c r="K270" s="216"/>
      <c r="L270" s="221"/>
      <c r="M270" s="222"/>
      <c r="N270" s="223"/>
      <c r="O270" s="223"/>
      <c r="P270" s="223"/>
      <c r="Q270" s="223"/>
      <c r="R270" s="223"/>
      <c r="S270" s="223"/>
      <c r="T270" s="224"/>
      <c r="AT270" s="225" t="s">
        <v>171</v>
      </c>
      <c r="AU270" s="225" t="s">
        <v>84</v>
      </c>
      <c r="AV270" s="12" t="s">
        <v>84</v>
      </c>
      <c r="AW270" s="12" t="s">
        <v>37</v>
      </c>
      <c r="AX270" s="12" t="s">
        <v>74</v>
      </c>
      <c r="AY270" s="225" t="s">
        <v>162</v>
      </c>
    </row>
    <row r="271" spans="2:65" s="1" customFormat="1" ht="31.5" customHeight="1">
      <c r="B271" s="39"/>
      <c r="C271" s="191" t="s">
        <v>482</v>
      </c>
      <c r="D271" s="191" t="s">
        <v>164</v>
      </c>
      <c r="E271" s="192" t="s">
        <v>483</v>
      </c>
      <c r="F271" s="193" t="s">
        <v>484</v>
      </c>
      <c r="G271" s="194" t="s">
        <v>167</v>
      </c>
      <c r="H271" s="195">
        <v>5.7290000000000001</v>
      </c>
      <c r="I271" s="196"/>
      <c r="J271" s="197">
        <f>ROUND(I271*H271,2)</f>
        <v>0</v>
      </c>
      <c r="K271" s="193" t="s">
        <v>168</v>
      </c>
      <c r="L271" s="59"/>
      <c r="M271" s="198" t="s">
        <v>21</v>
      </c>
      <c r="N271" s="199" t="s">
        <v>45</v>
      </c>
      <c r="O271" s="40"/>
      <c r="P271" s="200">
        <f>O271*H271</f>
        <v>0</v>
      </c>
      <c r="Q271" s="200">
        <v>0.42831999999999998</v>
      </c>
      <c r="R271" s="200">
        <f>Q271*H271</f>
        <v>2.4538452799999999</v>
      </c>
      <c r="S271" s="200">
        <v>0</v>
      </c>
      <c r="T271" s="201">
        <f>S271*H271</f>
        <v>0</v>
      </c>
      <c r="AR271" s="22" t="s">
        <v>169</v>
      </c>
      <c r="AT271" s="22" t="s">
        <v>164</v>
      </c>
      <c r="AU271" s="22" t="s">
        <v>84</v>
      </c>
      <c r="AY271" s="22" t="s">
        <v>162</v>
      </c>
      <c r="BE271" s="202">
        <f>IF(N271="základní",J271,0)</f>
        <v>0</v>
      </c>
      <c r="BF271" s="202">
        <f>IF(N271="snížená",J271,0)</f>
        <v>0</v>
      </c>
      <c r="BG271" s="202">
        <f>IF(N271="zákl. přenesená",J271,0)</f>
        <v>0</v>
      </c>
      <c r="BH271" s="202">
        <f>IF(N271="sníž. přenesená",J271,0)</f>
        <v>0</v>
      </c>
      <c r="BI271" s="202">
        <f>IF(N271="nulová",J271,0)</f>
        <v>0</v>
      </c>
      <c r="BJ271" s="22" t="s">
        <v>82</v>
      </c>
      <c r="BK271" s="202">
        <f>ROUND(I271*H271,2)</f>
        <v>0</v>
      </c>
      <c r="BL271" s="22" t="s">
        <v>169</v>
      </c>
      <c r="BM271" s="22" t="s">
        <v>485</v>
      </c>
    </row>
    <row r="272" spans="2:65" s="11" customFormat="1" ht="13.5">
      <c r="B272" s="203"/>
      <c r="C272" s="204"/>
      <c r="D272" s="205" t="s">
        <v>171</v>
      </c>
      <c r="E272" s="206" t="s">
        <v>21</v>
      </c>
      <c r="F272" s="207" t="s">
        <v>486</v>
      </c>
      <c r="G272" s="204"/>
      <c r="H272" s="208" t="s">
        <v>21</v>
      </c>
      <c r="I272" s="209"/>
      <c r="J272" s="204"/>
      <c r="K272" s="204"/>
      <c r="L272" s="210"/>
      <c r="M272" s="211"/>
      <c r="N272" s="212"/>
      <c r="O272" s="212"/>
      <c r="P272" s="212"/>
      <c r="Q272" s="212"/>
      <c r="R272" s="212"/>
      <c r="S272" s="212"/>
      <c r="T272" s="213"/>
      <c r="AT272" s="214" t="s">
        <v>171</v>
      </c>
      <c r="AU272" s="214" t="s">
        <v>84</v>
      </c>
      <c r="AV272" s="11" t="s">
        <v>82</v>
      </c>
      <c r="AW272" s="11" t="s">
        <v>37</v>
      </c>
      <c r="AX272" s="11" t="s">
        <v>74</v>
      </c>
      <c r="AY272" s="214" t="s">
        <v>162</v>
      </c>
    </row>
    <row r="273" spans="2:65" s="12" customFormat="1" ht="13.5">
      <c r="B273" s="215"/>
      <c r="C273" s="216"/>
      <c r="D273" s="226" t="s">
        <v>171</v>
      </c>
      <c r="E273" s="227" t="s">
        <v>21</v>
      </c>
      <c r="F273" s="228" t="s">
        <v>487</v>
      </c>
      <c r="G273" s="216"/>
      <c r="H273" s="229">
        <v>5.7290000000000001</v>
      </c>
      <c r="I273" s="220"/>
      <c r="J273" s="216"/>
      <c r="K273" s="216"/>
      <c r="L273" s="221"/>
      <c r="M273" s="222"/>
      <c r="N273" s="223"/>
      <c r="O273" s="223"/>
      <c r="P273" s="223"/>
      <c r="Q273" s="223"/>
      <c r="R273" s="223"/>
      <c r="S273" s="223"/>
      <c r="T273" s="224"/>
      <c r="AT273" s="225" t="s">
        <v>171</v>
      </c>
      <c r="AU273" s="225" t="s">
        <v>84</v>
      </c>
      <c r="AV273" s="12" t="s">
        <v>84</v>
      </c>
      <c r="AW273" s="12" t="s">
        <v>37</v>
      </c>
      <c r="AX273" s="12" t="s">
        <v>74</v>
      </c>
      <c r="AY273" s="225" t="s">
        <v>162</v>
      </c>
    </row>
    <row r="274" spans="2:65" s="1" customFormat="1" ht="44.25" customHeight="1">
      <c r="B274" s="39"/>
      <c r="C274" s="191" t="s">
        <v>488</v>
      </c>
      <c r="D274" s="191" t="s">
        <v>164</v>
      </c>
      <c r="E274" s="192" t="s">
        <v>489</v>
      </c>
      <c r="F274" s="193" t="s">
        <v>490</v>
      </c>
      <c r="G274" s="194" t="s">
        <v>167</v>
      </c>
      <c r="H274" s="195">
        <v>262.31400000000002</v>
      </c>
      <c r="I274" s="196"/>
      <c r="J274" s="197">
        <f>ROUND(I274*H274,2)</f>
        <v>0</v>
      </c>
      <c r="K274" s="193" t="s">
        <v>168</v>
      </c>
      <c r="L274" s="59"/>
      <c r="M274" s="198" t="s">
        <v>21</v>
      </c>
      <c r="N274" s="199" t="s">
        <v>45</v>
      </c>
      <c r="O274" s="40"/>
      <c r="P274" s="200">
        <f>O274*H274</f>
        <v>0</v>
      </c>
      <c r="Q274" s="200">
        <v>0.26118999999999998</v>
      </c>
      <c r="R274" s="200">
        <f>Q274*H274</f>
        <v>68.513793660000005</v>
      </c>
      <c r="S274" s="200">
        <v>0</v>
      </c>
      <c r="T274" s="201">
        <f>S274*H274</f>
        <v>0</v>
      </c>
      <c r="AR274" s="22" t="s">
        <v>169</v>
      </c>
      <c r="AT274" s="22" t="s">
        <v>164</v>
      </c>
      <c r="AU274" s="22" t="s">
        <v>84</v>
      </c>
      <c r="AY274" s="22" t="s">
        <v>162</v>
      </c>
      <c r="BE274" s="202">
        <f>IF(N274="základní",J274,0)</f>
        <v>0</v>
      </c>
      <c r="BF274" s="202">
        <f>IF(N274="snížená",J274,0)</f>
        <v>0</v>
      </c>
      <c r="BG274" s="202">
        <f>IF(N274="zákl. přenesená",J274,0)</f>
        <v>0</v>
      </c>
      <c r="BH274" s="202">
        <f>IF(N274="sníž. přenesená",J274,0)</f>
        <v>0</v>
      </c>
      <c r="BI274" s="202">
        <f>IF(N274="nulová",J274,0)</f>
        <v>0</v>
      </c>
      <c r="BJ274" s="22" t="s">
        <v>82</v>
      </c>
      <c r="BK274" s="202">
        <f>ROUND(I274*H274,2)</f>
        <v>0</v>
      </c>
      <c r="BL274" s="22" t="s">
        <v>169</v>
      </c>
      <c r="BM274" s="22" t="s">
        <v>491</v>
      </c>
    </row>
    <row r="275" spans="2:65" s="11" customFormat="1" ht="13.5">
      <c r="B275" s="203"/>
      <c r="C275" s="204"/>
      <c r="D275" s="205" t="s">
        <v>171</v>
      </c>
      <c r="E275" s="206" t="s">
        <v>21</v>
      </c>
      <c r="F275" s="207" t="s">
        <v>492</v>
      </c>
      <c r="G275" s="204"/>
      <c r="H275" s="208" t="s">
        <v>21</v>
      </c>
      <c r="I275" s="209"/>
      <c r="J275" s="204"/>
      <c r="K275" s="204"/>
      <c r="L275" s="210"/>
      <c r="M275" s="211"/>
      <c r="N275" s="212"/>
      <c r="O275" s="212"/>
      <c r="P275" s="212"/>
      <c r="Q275" s="212"/>
      <c r="R275" s="212"/>
      <c r="S275" s="212"/>
      <c r="T275" s="213"/>
      <c r="AT275" s="214" t="s">
        <v>171</v>
      </c>
      <c r="AU275" s="214" t="s">
        <v>84</v>
      </c>
      <c r="AV275" s="11" t="s">
        <v>82</v>
      </c>
      <c r="AW275" s="11" t="s">
        <v>37</v>
      </c>
      <c r="AX275" s="11" t="s">
        <v>74</v>
      </c>
      <c r="AY275" s="214" t="s">
        <v>162</v>
      </c>
    </row>
    <row r="276" spans="2:65" s="12" customFormat="1" ht="13.5">
      <c r="B276" s="215"/>
      <c r="C276" s="216"/>
      <c r="D276" s="205" t="s">
        <v>171</v>
      </c>
      <c r="E276" s="217" t="s">
        <v>21</v>
      </c>
      <c r="F276" s="218" t="s">
        <v>493</v>
      </c>
      <c r="G276" s="216"/>
      <c r="H276" s="219">
        <v>27.395</v>
      </c>
      <c r="I276" s="220"/>
      <c r="J276" s="216"/>
      <c r="K276" s="216"/>
      <c r="L276" s="221"/>
      <c r="M276" s="222"/>
      <c r="N276" s="223"/>
      <c r="O276" s="223"/>
      <c r="P276" s="223"/>
      <c r="Q276" s="223"/>
      <c r="R276" s="223"/>
      <c r="S276" s="223"/>
      <c r="T276" s="224"/>
      <c r="AT276" s="225" t="s">
        <v>171</v>
      </c>
      <c r="AU276" s="225" t="s">
        <v>84</v>
      </c>
      <c r="AV276" s="12" t="s">
        <v>84</v>
      </c>
      <c r="AW276" s="12" t="s">
        <v>37</v>
      </c>
      <c r="AX276" s="12" t="s">
        <v>74</v>
      </c>
      <c r="AY276" s="225" t="s">
        <v>162</v>
      </c>
    </row>
    <row r="277" spans="2:65" s="12" customFormat="1" ht="13.5">
      <c r="B277" s="215"/>
      <c r="C277" s="216"/>
      <c r="D277" s="205" t="s">
        <v>171</v>
      </c>
      <c r="E277" s="217" t="s">
        <v>21</v>
      </c>
      <c r="F277" s="218" t="s">
        <v>494</v>
      </c>
      <c r="G277" s="216"/>
      <c r="H277" s="219">
        <v>36.24</v>
      </c>
      <c r="I277" s="220"/>
      <c r="J277" s="216"/>
      <c r="K277" s="216"/>
      <c r="L277" s="221"/>
      <c r="M277" s="222"/>
      <c r="N277" s="223"/>
      <c r="O277" s="223"/>
      <c r="P277" s="223"/>
      <c r="Q277" s="223"/>
      <c r="R277" s="223"/>
      <c r="S277" s="223"/>
      <c r="T277" s="224"/>
      <c r="AT277" s="225" t="s">
        <v>171</v>
      </c>
      <c r="AU277" s="225" t="s">
        <v>84</v>
      </c>
      <c r="AV277" s="12" t="s">
        <v>84</v>
      </c>
      <c r="AW277" s="12" t="s">
        <v>37</v>
      </c>
      <c r="AX277" s="12" t="s">
        <v>74</v>
      </c>
      <c r="AY277" s="225" t="s">
        <v>162</v>
      </c>
    </row>
    <row r="278" spans="2:65" s="11" customFormat="1" ht="13.5">
      <c r="B278" s="203"/>
      <c r="C278" s="204"/>
      <c r="D278" s="205" t="s">
        <v>171</v>
      </c>
      <c r="E278" s="206" t="s">
        <v>21</v>
      </c>
      <c r="F278" s="207" t="s">
        <v>495</v>
      </c>
      <c r="G278" s="204"/>
      <c r="H278" s="208" t="s">
        <v>21</v>
      </c>
      <c r="I278" s="209"/>
      <c r="J278" s="204"/>
      <c r="K278" s="204"/>
      <c r="L278" s="210"/>
      <c r="M278" s="211"/>
      <c r="N278" s="212"/>
      <c r="O278" s="212"/>
      <c r="P278" s="212"/>
      <c r="Q278" s="212"/>
      <c r="R278" s="212"/>
      <c r="S278" s="212"/>
      <c r="T278" s="213"/>
      <c r="AT278" s="214" t="s">
        <v>171</v>
      </c>
      <c r="AU278" s="214" t="s">
        <v>84</v>
      </c>
      <c r="AV278" s="11" t="s">
        <v>82</v>
      </c>
      <c r="AW278" s="11" t="s">
        <v>37</v>
      </c>
      <c r="AX278" s="11" t="s">
        <v>74</v>
      </c>
      <c r="AY278" s="214" t="s">
        <v>162</v>
      </c>
    </row>
    <row r="279" spans="2:65" s="12" customFormat="1" ht="13.5">
      <c r="B279" s="215"/>
      <c r="C279" s="216"/>
      <c r="D279" s="205" t="s">
        <v>171</v>
      </c>
      <c r="E279" s="217" t="s">
        <v>21</v>
      </c>
      <c r="F279" s="218" t="s">
        <v>493</v>
      </c>
      <c r="G279" s="216"/>
      <c r="H279" s="219">
        <v>27.395</v>
      </c>
      <c r="I279" s="220"/>
      <c r="J279" s="216"/>
      <c r="K279" s="216"/>
      <c r="L279" s="221"/>
      <c r="M279" s="222"/>
      <c r="N279" s="223"/>
      <c r="O279" s="223"/>
      <c r="P279" s="223"/>
      <c r="Q279" s="223"/>
      <c r="R279" s="223"/>
      <c r="S279" s="223"/>
      <c r="T279" s="224"/>
      <c r="AT279" s="225" t="s">
        <v>171</v>
      </c>
      <c r="AU279" s="225" t="s">
        <v>84</v>
      </c>
      <c r="AV279" s="12" t="s">
        <v>84</v>
      </c>
      <c r="AW279" s="12" t="s">
        <v>37</v>
      </c>
      <c r="AX279" s="12" t="s">
        <v>74</v>
      </c>
      <c r="AY279" s="225" t="s">
        <v>162</v>
      </c>
    </row>
    <row r="280" spans="2:65" s="12" customFormat="1" ht="13.5">
      <c r="B280" s="215"/>
      <c r="C280" s="216"/>
      <c r="D280" s="205" t="s">
        <v>171</v>
      </c>
      <c r="E280" s="217" t="s">
        <v>21</v>
      </c>
      <c r="F280" s="218" t="s">
        <v>494</v>
      </c>
      <c r="G280" s="216"/>
      <c r="H280" s="219">
        <v>36.24</v>
      </c>
      <c r="I280" s="220"/>
      <c r="J280" s="216"/>
      <c r="K280" s="216"/>
      <c r="L280" s="221"/>
      <c r="M280" s="222"/>
      <c r="N280" s="223"/>
      <c r="O280" s="223"/>
      <c r="P280" s="223"/>
      <c r="Q280" s="223"/>
      <c r="R280" s="223"/>
      <c r="S280" s="223"/>
      <c r="T280" s="224"/>
      <c r="AT280" s="225" t="s">
        <v>171</v>
      </c>
      <c r="AU280" s="225" t="s">
        <v>84</v>
      </c>
      <c r="AV280" s="12" t="s">
        <v>84</v>
      </c>
      <c r="AW280" s="12" t="s">
        <v>37</v>
      </c>
      <c r="AX280" s="12" t="s">
        <v>74</v>
      </c>
      <c r="AY280" s="225" t="s">
        <v>162</v>
      </c>
    </row>
    <row r="281" spans="2:65" s="11" customFormat="1" ht="13.5">
      <c r="B281" s="203"/>
      <c r="C281" s="204"/>
      <c r="D281" s="205" t="s">
        <v>171</v>
      </c>
      <c r="E281" s="206" t="s">
        <v>21</v>
      </c>
      <c r="F281" s="207" t="s">
        <v>496</v>
      </c>
      <c r="G281" s="204"/>
      <c r="H281" s="208" t="s">
        <v>21</v>
      </c>
      <c r="I281" s="209"/>
      <c r="J281" s="204"/>
      <c r="K281" s="204"/>
      <c r="L281" s="210"/>
      <c r="M281" s="211"/>
      <c r="N281" s="212"/>
      <c r="O281" s="212"/>
      <c r="P281" s="212"/>
      <c r="Q281" s="212"/>
      <c r="R281" s="212"/>
      <c r="S281" s="212"/>
      <c r="T281" s="213"/>
      <c r="AT281" s="214" t="s">
        <v>171</v>
      </c>
      <c r="AU281" s="214" t="s">
        <v>84</v>
      </c>
      <c r="AV281" s="11" t="s">
        <v>82</v>
      </c>
      <c r="AW281" s="11" t="s">
        <v>37</v>
      </c>
      <c r="AX281" s="11" t="s">
        <v>74</v>
      </c>
      <c r="AY281" s="214" t="s">
        <v>162</v>
      </c>
    </row>
    <row r="282" spans="2:65" s="12" customFormat="1" ht="13.5">
      <c r="B282" s="215"/>
      <c r="C282" s="216"/>
      <c r="D282" s="205" t="s">
        <v>171</v>
      </c>
      <c r="E282" s="217" t="s">
        <v>21</v>
      </c>
      <c r="F282" s="218" t="s">
        <v>497</v>
      </c>
      <c r="G282" s="216"/>
      <c r="H282" s="219">
        <v>7.9829999999999997</v>
      </c>
      <c r="I282" s="220"/>
      <c r="J282" s="216"/>
      <c r="K282" s="216"/>
      <c r="L282" s="221"/>
      <c r="M282" s="222"/>
      <c r="N282" s="223"/>
      <c r="O282" s="223"/>
      <c r="P282" s="223"/>
      <c r="Q282" s="223"/>
      <c r="R282" s="223"/>
      <c r="S282" s="223"/>
      <c r="T282" s="224"/>
      <c r="AT282" s="225" t="s">
        <v>171</v>
      </c>
      <c r="AU282" s="225" t="s">
        <v>84</v>
      </c>
      <c r="AV282" s="12" t="s">
        <v>84</v>
      </c>
      <c r="AW282" s="12" t="s">
        <v>37</v>
      </c>
      <c r="AX282" s="12" t="s">
        <v>74</v>
      </c>
      <c r="AY282" s="225" t="s">
        <v>162</v>
      </c>
    </row>
    <row r="283" spans="2:65" s="12" customFormat="1" ht="13.5">
      <c r="B283" s="215"/>
      <c r="C283" s="216"/>
      <c r="D283" s="205" t="s">
        <v>171</v>
      </c>
      <c r="E283" s="217" t="s">
        <v>21</v>
      </c>
      <c r="F283" s="218" t="s">
        <v>498</v>
      </c>
      <c r="G283" s="216"/>
      <c r="H283" s="219">
        <v>124.92</v>
      </c>
      <c r="I283" s="220"/>
      <c r="J283" s="216"/>
      <c r="K283" s="216"/>
      <c r="L283" s="221"/>
      <c r="M283" s="222"/>
      <c r="N283" s="223"/>
      <c r="O283" s="223"/>
      <c r="P283" s="223"/>
      <c r="Q283" s="223"/>
      <c r="R283" s="223"/>
      <c r="S283" s="223"/>
      <c r="T283" s="224"/>
      <c r="AT283" s="225" t="s">
        <v>171</v>
      </c>
      <c r="AU283" s="225" t="s">
        <v>84</v>
      </c>
      <c r="AV283" s="12" t="s">
        <v>84</v>
      </c>
      <c r="AW283" s="12" t="s">
        <v>37</v>
      </c>
      <c r="AX283" s="12" t="s">
        <v>74</v>
      </c>
      <c r="AY283" s="225" t="s">
        <v>162</v>
      </c>
    </row>
    <row r="284" spans="2:65" s="12" customFormat="1" ht="13.5">
      <c r="B284" s="215"/>
      <c r="C284" s="216"/>
      <c r="D284" s="226" t="s">
        <v>171</v>
      </c>
      <c r="E284" s="227" t="s">
        <v>21</v>
      </c>
      <c r="F284" s="228" t="s">
        <v>499</v>
      </c>
      <c r="G284" s="216"/>
      <c r="H284" s="229">
        <v>2.141</v>
      </c>
      <c r="I284" s="220"/>
      <c r="J284" s="216"/>
      <c r="K284" s="216"/>
      <c r="L284" s="221"/>
      <c r="M284" s="222"/>
      <c r="N284" s="223"/>
      <c r="O284" s="223"/>
      <c r="P284" s="223"/>
      <c r="Q284" s="223"/>
      <c r="R284" s="223"/>
      <c r="S284" s="223"/>
      <c r="T284" s="224"/>
      <c r="AT284" s="225" t="s">
        <v>171</v>
      </c>
      <c r="AU284" s="225" t="s">
        <v>84</v>
      </c>
      <c r="AV284" s="12" t="s">
        <v>84</v>
      </c>
      <c r="AW284" s="12" t="s">
        <v>37</v>
      </c>
      <c r="AX284" s="12" t="s">
        <v>74</v>
      </c>
      <c r="AY284" s="225" t="s">
        <v>162</v>
      </c>
    </row>
    <row r="285" spans="2:65" s="1" customFormat="1" ht="44.25" customHeight="1">
      <c r="B285" s="39"/>
      <c r="C285" s="191" t="s">
        <v>500</v>
      </c>
      <c r="D285" s="191" t="s">
        <v>164</v>
      </c>
      <c r="E285" s="192" t="s">
        <v>501</v>
      </c>
      <c r="F285" s="193" t="s">
        <v>502</v>
      </c>
      <c r="G285" s="194" t="s">
        <v>167</v>
      </c>
      <c r="H285" s="195">
        <v>532.94399999999996</v>
      </c>
      <c r="I285" s="196"/>
      <c r="J285" s="197">
        <f>ROUND(I285*H285,2)</f>
        <v>0</v>
      </c>
      <c r="K285" s="193" t="s">
        <v>168</v>
      </c>
      <c r="L285" s="59"/>
      <c r="M285" s="198" t="s">
        <v>21</v>
      </c>
      <c r="N285" s="199" t="s">
        <v>45</v>
      </c>
      <c r="O285" s="40"/>
      <c r="P285" s="200">
        <f>O285*H285</f>
        <v>0</v>
      </c>
      <c r="Q285" s="200">
        <v>0.32029000000000002</v>
      </c>
      <c r="R285" s="200">
        <f>Q285*H285</f>
        <v>170.69663376</v>
      </c>
      <c r="S285" s="200">
        <v>0</v>
      </c>
      <c r="T285" s="201">
        <f>S285*H285</f>
        <v>0</v>
      </c>
      <c r="AR285" s="22" t="s">
        <v>169</v>
      </c>
      <c r="AT285" s="22" t="s">
        <v>164</v>
      </c>
      <c r="AU285" s="22" t="s">
        <v>84</v>
      </c>
      <c r="AY285" s="22" t="s">
        <v>162</v>
      </c>
      <c r="BE285" s="202">
        <f>IF(N285="základní",J285,0)</f>
        <v>0</v>
      </c>
      <c r="BF285" s="202">
        <f>IF(N285="snížená",J285,0)</f>
        <v>0</v>
      </c>
      <c r="BG285" s="202">
        <f>IF(N285="zákl. přenesená",J285,0)</f>
        <v>0</v>
      </c>
      <c r="BH285" s="202">
        <f>IF(N285="sníž. přenesená",J285,0)</f>
        <v>0</v>
      </c>
      <c r="BI285" s="202">
        <f>IF(N285="nulová",J285,0)</f>
        <v>0</v>
      </c>
      <c r="BJ285" s="22" t="s">
        <v>82</v>
      </c>
      <c r="BK285" s="202">
        <f>ROUND(I285*H285,2)</f>
        <v>0</v>
      </c>
      <c r="BL285" s="22" t="s">
        <v>169</v>
      </c>
      <c r="BM285" s="22" t="s">
        <v>503</v>
      </c>
    </row>
    <row r="286" spans="2:65" s="11" customFormat="1" ht="13.5">
      <c r="B286" s="203"/>
      <c r="C286" s="204"/>
      <c r="D286" s="205" t="s">
        <v>171</v>
      </c>
      <c r="E286" s="206" t="s">
        <v>21</v>
      </c>
      <c r="F286" s="207" t="s">
        <v>492</v>
      </c>
      <c r="G286" s="204"/>
      <c r="H286" s="208" t="s">
        <v>21</v>
      </c>
      <c r="I286" s="209"/>
      <c r="J286" s="204"/>
      <c r="K286" s="204"/>
      <c r="L286" s="210"/>
      <c r="M286" s="211"/>
      <c r="N286" s="212"/>
      <c r="O286" s="212"/>
      <c r="P286" s="212"/>
      <c r="Q286" s="212"/>
      <c r="R286" s="212"/>
      <c r="S286" s="212"/>
      <c r="T286" s="213"/>
      <c r="AT286" s="214" t="s">
        <v>171</v>
      </c>
      <c r="AU286" s="214" t="s">
        <v>84</v>
      </c>
      <c r="AV286" s="11" t="s">
        <v>82</v>
      </c>
      <c r="AW286" s="11" t="s">
        <v>37</v>
      </c>
      <c r="AX286" s="11" t="s">
        <v>74</v>
      </c>
      <c r="AY286" s="214" t="s">
        <v>162</v>
      </c>
    </row>
    <row r="287" spans="2:65" s="12" customFormat="1" ht="13.5">
      <c r="B287" s="215"/>
      <c r="C287" s="216"/>
      <c r="D287" s="205" t="s">
        <v>171</v>
      </c>
      <c r="E287" s="217" t="s">
        <v>21</v>
      </c>
      <c r="F287" s="218" t="s">
        <v>504</v>
      </c>
      <c r="G287" s="216"/>
      <c r="H287" s="219">
        <v>124.268</v>
      </c>
      <c r="I287" s="220"/>
      <c r="J287" s="216"/>
      <c r="K287" s="216"/>
      <c r="L287" s="221"/>
      <c r="M287" s="222"/>
      <c r="N287" s="223"/>
      <c r="O287" s="223"/>
      <c r="P287" s="223"/>
      <c r="Q287" s="223"/>
      <c r="R287" s="223"/>
      <c r="S287" s="223"/>
      <c r="T287" s="224"/>
      <c r="AT287" s="225" t="s">
        <v>171</v>
      </c>
      <c r="AU287" s="225" t="s">
        <v>84</v>
      </c>
      <c r="AV287" s="12" t="s">
        <v>84</v>
      </c>
      <c r="AW287" s="12" t="s">
        <v>37</v>
      </c>
      <c r="AX287" s="12" t="s">
        <v>74</v>
      </c>
      <c r="AY287" s="225" t="s">
        <v>162</v>
      </c>
    </row>
    <row r="288" spans="2:65" s="12" customFormat="1" ht="13.5">
      <c r="B288" s="215"/>
      <c r="C288" s="216"/>
      <c r="D288" s="205" t="s">
        <v>171</v>
      </c>
      <c r="E288" s="217" t="s">
        <v>21</v>
      </c>
      <c r="F288" s="218" t="s">
        <v>505</v>
      </c>
      <c r="G288" s="216"/>
      <c r="H288" s="219">
        <v>131.63499999999999</v>
      </c>
      <c r="I288" s="220"/>
      <c r="J288" s="216"/>
      <c r="K288" s="216"/>
      <c r="L288" s="221"/>
      <c r="M288" s="222"/>
      <c r="N288" s="223"/>
      <c r="O288" s="223"/>
      <c r="P288" s="223"/>
      <c r="Q288" s="223"/>
      <c r="R288" s="223"/>
      <c r="S288" s="223"/>
      <c r="T288" s="224"/>
      <c r="AT288" s="225" t="s">
        <v>171</v>
      </c>
      <c r="AU288" s="225" t="s">
        <v>84</v>
      </c>
      <c r="AV288" s="12" t="s">
        <v>84</v>
      </c>
      <c r="AW288" s="12" t="s">
        <v>37</v>
      </c>
      <c r="AX288" s="12" t="s">
        <v>74</v>
      </c>
      <c r="AY288" s="225" t="s">
        <v>162</v>
      </c>
    </row>
    <row r="289" spans="2:65" s="12" customFormat="1" ht="13.5">
      <c r="B289" s="215"/>
      <c r="C289" s="216"/>
      <c r="D289" s="205" t="s">
        <v>171</v>
      </c>
      <c r="E289" s="217" t="s">
        <v>21</v>
      </c>
      <c r="F289" s="218" t="s">
        <v>506</v>
      </c>
      <c r="G289" s="216"/>
      <c r="H289" s="219">
        <v>-19.712</v>
      </c>
      <c r="I289" s="220"/>
      <c r="J289" s="216"/>
      <c r="K289" s="216"/>
      <c r="L289" s="221"/>
      <c r="M289" s="222"/>
      <c r="N289" s="223"/>
      <c r="O289" s="223"/>
      <c r="P289" s="223"/>
      <c r="Q289" s="223"/>
      <c r="R289" s="223"/>
      <c r="S289" s="223"/>
      <c r="T289" s="224"/>
      <c r="AT289" s="225" t="s">
        <v>171</v>
      </c>
      <c r="AU289" s="225" t="s">
        <v>84</v>
      </c>
      <c r="AV289" s="12" t="s">
        <v>84</v>
      </c>
      <c r="AW289" s="12" t="s">
        <v>37</v>
      </c>
      <c r="AX289" s="12" t="s">
        <v>74</v>
      </c>
      <c r="AY289" s="225" t="s">
        <v>162</v>
      </c>
    </row>
    <row r="290" spans="2:65" s="11" customFormat="1" ht="13.5">
      <c r="B290" s="203"/>
      <c r="C290" s="204"/>
      <c r="D290" s="205" t="s">
        <v>171</v>
      </c>
      <c r="E290" s="206" t="s">
        <v>21</v>
      </c>
      <c r="F290" s="207" t="s">
        <v>495</v>
      </c>
      <c r="G290" s="204"/>
      <c r="H290" s="208" t="s">
        <v>21</v>
      </c>
      <c r="I290" s="209"/>
      <c r="J290" s="204"/>
      <c r="K290" s="204"/>
      <c r="L290" s="210"/>
      <c r="M290" s="211"/>
      <c r="N290" s="212"/>
      <c r="O290" s="212"/>
      <c r="P290" s="212"/>
      <c r="Q290" s="212"/>
      <c r="R290" s="212"/>
      <c r="S290" s="212"/>
      <c r="T290" s="213"/>
      <c r="AT290" s="214" t="s">
        <v>171</v>
      </c>
      <c r="AU290" s="214" t="s">
        <v>84</v>
      </c>
      <c r="AV290" s="11" t="s">
        <v>82</v>
      </c>
      <c r="AW290" s="11" t="s">
        <v>37</v>
      </c>
      <c r="AX290" s="11" t="s">
        <v>74</v>
      </c>
      <c r="AY290" s="214" t="s">
        <v>162</v>
      </c>
    </row>
    <row r="291" spans="2:65" s="12" customFormat="1" ht="13.5">
      <c r="B291" s="215"/>
      <c r="C291" s="216"/>
      <c r="D291" s="205" t="s">
        <v>171</v>
      </c>
      <c r="E291" s="217" t="s">
        <v>21</v>
      </c>
      <c r="F291" s="218" t="s">
        <v>504</v>
      </c>
      <c r="G291" s="216"/>
      <c r="H291" s="219">
        <v>124.268</v>
      </c>
      <c r="I291" s="220"/>
      <c r="J291" s="216"/>
      <c r="K291" s="216"/>
      <c r="L291" s="221"/>
      <c r="M291" s="222"/>
      <c r="N291" s="223"/>
      <c r="O291" s="223"/>
      <c r="P291" s="223"/>
      <c r="Q291" s="223"/>
      <c r="R291" s="223"/>
      <c r="S291" s="223"/>
      <c r="T291" s="224"/>
      <c r="AT291" s="225" t="s">
        <v>171</v>
      </c>
      <c r="AU291" s="225" t="s">
        <v>84</v>
      </c>
      <c r="AV291" s="12" t="s">
        <v>84</v>
      </c>
      <c r="AW291" s="12" t="s">
        <v>37</v>
      </c>
      <c r="AX291" s="12" t="s">
        <v>74</v>
      </c>
      <c r="AY291" s="225" t="s">
        <v>162</v>
      </c>
    </row>
    <row r="292" spans="2:65" s="12" customFormat="1" ht="13.5">
      <c r="B292" s="215"/>
      <c r="C292" s="216"/>
      <c r="D292" s="205" t="s">
        <v>171</v>
      </c>
      <c r="E292" s="217" t="s">
        <v>21</v>
      </c>
      <c r="F292" s="218" t="s">
        <v>505</v>
      </c>
      <c r="G292" s="216"/>
      <c r="H292" s="219">
        <v>131.63499999999999</v>
      </c>
      <c r="I292" s="220"/>
      <c r="J292" s="216"/>
      <c r="K292" s="216"/>
      <c r="L292" s="221"/>
      <c r="M292" s="222"/>
      <c r="N292" s="223"/>
      <c r="O292" s="223"/>
      <c r="P292" s="223"/>
      <c r="Q292" s="223"/>
      <c r="R292" s="223"/>
      <c r="S292" s="223"/>
      <c r="T292" s="224"/>
      <c r="AT292" s="225" t="s">
        <v>171</v>
      </c>
      <c r="AU292" s="225" t="s">
        <v>84</v>
      </c>
      <c r="AV292" s="12" t="s">
        <v>84</v>
      </c>
      <c r="AW292" s="12" t="s">
        <v>37</v>
      </c>
      <c r="AX292" s="12" t="s">
        <v>74</v>
      </c>
      <c r="AY292" s="225" t="s">
        <v>162</v>
      </c>
    </row>
    <row r="293" spans="2:65" s="12" customFormat="1" ht="13.5">
      <c r="B293" s="215"/>
      <c r="C293" s="216"/>
      <c r="D293" s="205" t="s">
        <v>171</v>
      </c>
      <c r="E293" s="217" t="s">
        <v>21</v>
      </c>
      <c r="F293" s="218" t="s">
        <v>507</v>
      </c>
      <c r="G293" s="216"/>
      <c r="H293" s="219">
        <v>-14.82</v>
      </c>
      <c r="I293" s="220"/>
      <c r="J293" s="216"/>
      <c r="K293" s="216"/>
      <c r="L293" s="221"/>
      <c r="M293" s="222"/>
      <c r="N293" s="223"/>
      <c r="O293" s="223"/>
      <c r="P293" s="223"/>
      <c r="Q293" s="223"/>
      <c r="R293" s="223"/>
      <c r="S293" s="223"/>
      <c r="T293" s="224"/>
      <c r="AT293" s="225" t="s">
        <v>171</v>
      </c>
      <c r="AU293" s="225" t="s">
        <v>84</v>
      </c>
      <c r="AV293" s="12" t="s">
        <v>84</v>
      </c>
      <c r="AW293" s="12" t="s">
        <v>37</v>
      </c>
      <c r="AX293" s="12" t="s">
        <v>74</v>
      </c>
      <c r="AY293" s="225" t="s">
        <v>162</v>
      </c>
    </row>
    <row r="294" spans="2:65" s="11" customFormat="1" ht="13.5">
      <c r="B294" s="203"/>
      <c r="C294" s="204"/>
      <c r="D294" s="205" t="s">
        <v>171</v>
      </c>
      <c r="E294" s="206" t="s">
        <v>21</v>
      </c>
      <c r="F294" s="207" t="s">
        <v>508</v>
      </c>
      <c r="G294" s="204"/>
      <c r="H294" s="208" t="s">
        <v>21</v>
      </c>
      <c r="I294" s="209"/>
      <c r="J294" s="204"/>
      <c r="K294" s="204"/>
      <c r="L294" s="210"/>
      <c r="M294" s="211"/>
      <c r="N294" s="212"/>
      <c r="O294" s="212"/>
      <c r="P294" s="212"/>
      <c r="Q294" s="212"/>
      <c r="R294" s="212"/>
      <c r="S294" s="212"/>
      <c r="T294" s="213"/>
      <c r="AT294" s="214" t="s">
        <v>171</v>
      </c>
      <c r="AU294" s="214" t="s">
        <v>84</v>
      </c>
      <c r="AV294" s="11" t="s">
        <v>82</v>
      </c>
      <c r="AW294" s="11" t="s">
        <v>37</v>
      </c>
      <c r="AX294" s="11" t="s">
        <v>74</v>
      </c>
      <c r="AY294" s="214" t="s">
        <v>162</v>
      </c>
    </row>
    <row r="295" spans="2:65" s="12" customFormat="1" ht="13.5">
      <c r="B295" s="215"/>
      <c r="C295" s="216"/>
      <c r="D295" s="226" t="s">
        <v>171</v>
      </c>
      <c r="E295" s="227" t="s">
        <v>21</v>
      </c>
      <c r="F295" s="228" t="s">
        <v>509</v>
      </c>
      <c r="G295" s="216"/>
      <c r="H295" s="229">
        <v>55.67</v>
      </c>
      <c r="I295" s="220"/>
      <c r="J295" s="216"/>
      <c r="K295" s="216"/>
      <c r="L295" s="221"/>
      <c r="M295" s="222"/>
      <c r="N295" s="223"/>
      <c r="O295" s="223"/>
      <c r="P295" s="223"/>
      <c r="Q295" s="223"/>
      <c r="R295" s="223"/>
      <c r="S295" s="223"/>
      <c r="T295" s="224"/>
      <c r="AT295" s="225" t="s">
        <v>171</v>
      </c>
      <c r="AU295" s="225" t="s">
        <v>84</v>
      </c>
      <c r="AV295" s="12" t="s">
        <v>84</v>
      </c>
      <c r="AW295" s="12" t="s">
        <v>37</v>
      </c>
      <c r="AX295" s="12" t="s">
        <v>74</v>
      </c>
      <c r="AY295" s="225" t="s">
        <v>162</v>
      </c>
    </row>
    <row r="296" spans="2:65" s="1" customFormat="1" ht="44.25" customHeight="1">
      <c r="B296" s="39"/>
      <c r="C296" s="191" t="s">
        <v>510</v>
      </c>
      <c r="D296" s="191" t="s">
        <v>164</v>
      </c>
      <c r="E296" s="192" t="s">
        <v>511</v>
      </c>
      <c r="F296" s="193" t="s">
        <v>512</v>
      </c>
      <c r="G296" s="194" t="s">
        <v>167</v>
      </c>
      <c r="H296" s="195">
        <v>30.666</v>
      </c>
      <c r="I296" s="196"/>
      <c r="J296" s="197">
        <f>ROUND(I296*H296,2)</f>
        <v>0</v>
      </c>
      <c r="K296" s="193" t="s">
        <v>168</v>
      </c>
      <c r="L296" s="59"/>
      <c r="M296" s="198" t="s">
        <v>21</v>
      </c>
      <c r="N296" s="199" t="s">
        <v>45</v>
      </c>
      <c r="O296" s="40"/>
      <c r="P296" s="200">
        <f>O296*H296</f>
        <v>0</v>
      </c>
      <c r="Q296" s="200">
        <v>0.31927</v>
      </c>
      <c r="R296" s="200">
        <f>Q296*H296</f>
        <v>9.7907338199999998</v>
      </c>
      <c r="S296" s="200">
        <v>0</v>
      </c>
      <c r="T296" s="201">
        <f>S296*H296</f>
        <v>0</v>
      </c>
      <c r="AR296" s="22" t="s">
        <v>169</v>
      </c>
      <c r="AT296" s="22" t="s">
        <v>164</v>
      </c>
      <c r="AU296" s="22" t="s">
        <v>84</v>
      </c>
      <c r="AY296" s="22" t="s">
        <v>162</v>
      </c>
      <c r="BE296" s="202">
        <f>IF(N296="základní",J296,0)</f>
        <v>0</v>
      </c>
      <c r="BF296" s="202">
        <f>IF(N296="snížená",J296,0)</f>
        <v>0</v>
      </c>
      <c r="BG296" s="202">
        <f>IF(N296="zákl. přenesená",J296,0)</f>
        <v>0</v>
      </c>
      <c r="BH296" s="202">
        <f>IF(N296="sníž. přenesená",J296,0)</f>
        <v>0</v>
      </c>
      <c r="BI296" s="202">
        <f>IF(N296="nulová",J296,0)</f>
        <v>0</v>
      </c>
      <c r="BJ296" s="22" t="s">
        <v>82</v>
      </c>
      <c r="BK296" s="202">
        <f>ROUND(I296*H296,2)</f>
        <v>0</v>
      </c>
      <c r="BL296" s="22" t="s">
        <v>169</v>
      </c>
      <c r="BM296" s="22" t="s">
        <v>513</v>
      </c>
    </row>
    <row r="297" spans="2:65" s="11" customFormat="1" ht="13.5">
      <c r="B297" s="203"/>
      <c r="C297" s="204"/>
      <c r="D297" s="205" t="s">
        <v>171</v>
      </c>
      <c r="E297" s="206" t="s">
        <v>21</v>
      </c>
      <c r="F297" s="207" t="s">
        <v>492</v>
      </c>
      <c r="G297" s="204"/>
      <c r="H297" s="208" t="s">
        <v>21</v>
      </c>
      <c r="I297" s="209"/>
      <c r="J297" s="204"/>
      <c r="K297" s="204"/>
      <c r="L297" s="210"/>
      <c r="M297" s="211"/>
      <c r="N297" s="212"/>
      <c r="O297" s="212"/>
      <c r="P297" s="212"/>
      <c r="Q297" s="212"/>
      <c r="R297" s="212"/>
      <c r="S297" s="212"/>
      <c r="T297" s="213"/>
      <c r="AT297" s="214" t="s">
        <v>171</v>
      </c>
      <c r="AU297" s="214" t="s">
        <v>84</v>
      </c>
      <c r="AV297" s="11" t="s">
        <v>82</v>
      </c>
      <c r="AW297" s="11" t="s">
        <v>37</v>
      </c>
      <c r="AX297" s="11" t="s">
        <v>74</v>
      </c>
      <c r="AY297" s="214" t="s">
        <v>162</v>
      </c>
    </row>
    <row r="298" spans="2:65" s="12" customFormat="1" ht="13.5">
      <c r="B298" s="215"/>
      <c r="C298" s="216"/>
      <c r="D298" s="205" t="s">
        <v>171</v>
      </c>
      <c r="E298" s="217" t="s">
        <v>21</v>
      </c>
      <c r="F298" s="218" t="s">
        <v>514</v>
      </c>
      <c r="G298" s="216"/>
      <c r="H298" s="219">
        <v>15.333</v>
      </c>
      <c r="I298" s="220"/>
      <c r="J298" s="216"/>
      <c r="K298" s="216"/>
      <c r="L298" s="221"/>
      <c r="M298" s="222"/>
      <c r="N298" s="223"/>
      <c r="O298" s="223"/>
      <c r="P298" s="223"/>
      <c r="Q298" s="223"/>
      <c r="R298" s="223"/>
      <c r="S298" s="223"/>
      <c r="T298" s="224"/>
      <c r="AT298" s="225" t="s">
        <v>171</v>
      </c>
      <c r="AU298" s="225" t="s">
        <v>84</v>
      </c>
      <c r="AV298" s="12" t="s">
        <v>84</v>
      </c>
      <c r="AW298" s="12" t="s">
        <v>37</v>
      </c>
      <c r="AX298" s="12" t="s">
        <v>74</v>
      </c>
      <c r="AY298" s="225" t="s">
        <v>162</v>
      </c>
    </row>
    <row r="299" spans="2:65" s="11" customFormat="1" ht="13.5">
      <c r="B299" s="203"/>
      <c r="C299" s="204"/>
      <c r="D299" s="205" t="s">
        <v>171</v>
      </c>
      <c r="E299" s="206" t="s">
        <v>21</v>
      </c>
      <c r="F299" s="207" t="s">
        <v>495</v>
      </c>
      <c r="G299" s="204"/>
      <c r="H299" s="208" t="s">
        <v>21</v>
      </c>
      <c r="I299" s="209"/>
      <c r="J299" s="204"/>
      <c r="K299" s="204"/>
      <c r="L299" s="210"/>
      <c r="M299" s="211"/>
      <c r="N299" s="212"/>
      <c r="O299" s="212"/>
      <c r="P299" s="212"/>
      <c r="Q299" s="212"/>
      <c r="R299" s="212"/>
      <c r="S299" s="212"/>
      <c r="T299" s="213"/>
      <c r="AT299" s="214" t="s">
        <v>171</v>
      </c>
      <c r="AU299" s="214" t="s">
        <v>84</v>
      </c>
      <c r="AV299" s="11" t="s">
        <v>82</v>
      </c>
      <c r="AW299" s="11" t="s">
        <v>37</v>
      </c>
      <c r="AX299" s="11" t="s">
        <v>74</v>
      </c>
      <c r="AY299" s="214" t="s">
        <v>162</v>
      </c>
    </row>
    <row r="300" spans="2:65" s="12" customFormat="1" ht="13.5">
      <c r="B300" s="215"/>
      <c r="C300" s="216"/>
      <c r="D300" s="226" t="s">
        <v>171</v>
      </c>
      <c r="E300" s="227" t="s">
        <v>21</v>
      </c>
      <c r="F300" s="228" t="s">
        <v>514</v>
      </c>
      <c r="G300" s="216"/>
      <c r="H300" s="229">
        <v>15.333</v>
      </c>
      <c r="I300" s="220"/>
      <c r="J300" s="216"/>
      <c r="K300" s="216"/>
      <c r="L300" s="221"/>
      <c r="M300" s="222"/>
      <c r="N300" s="223"/>
      <c r="O300" s="223"/>
      <c r="P300" s="223"/>
      <c r="Q300" s="223"/>
      <c r="R300" s="223"/>
      <c r="S300" s="223"/>
      <c r="T300" s="224"/>
      <c r="AT300" s="225" t="s">
        <v>171</v>
      </c>
      <c r="AU300" s="225" t="s">
        <v>84</v>
      </c>
      <c r="AV300" s="12" t="s">
        <v>84</v>
      </c>
      <c r="AW300" s="12" t="s">
        <v>37</v>
      </c>
      <c r="AX300" s="12" t="s">
        <v>74</v>
      </c>
      <c r="AY300" s="225" t="s">
        <v>162</v>
      </c>
    </row>
    <row r="301" spans="2:65" s="1" customFormat="1" ht="31.5" customHeight="1">
      <c r="B301" s="39"/>
      <c r="C301" s="191" t="s">
        <v>515</v>
      </c>
      <c r="D301" s="191" t="s">
        <v>164</v>
      </c>
      <c r="E301" s="192" t="s">
        <v>516</v>
      </c>
      <c r="F301" s="193" t="s">
        <v>517</v>
      </c>
      <c r="G301" s="194" t="s">
        <v>186</v>
      </c>
      <c r="H301" s="195">
        <v>3.944</v>
      </c>
      <c r="I301" s="196"/>
      <c r="J301" s="197">
        <f>ROUND(I301*H301,2)</f>
        <v>0</v>
      </c>
      <c r="K301" s="193" t="s">
        <v>168</v>
      </c>
      <c r="L301" s="59"/>
      <c r="M301" s="198" t="s">
        <v>21</v>
      </c>
      <c r="N301" s="199" t="s">
        <v>45</v>
      </c>
      <c r="O301" s="40"/>
      <c r="P301" s="200">
        <f>O301*H301</f>
        <v>0</v>
      </c>
      <c r="Q301" s="200">
        <v>2.4607899999999998</v>
      </c>
      <c r="R301" s="200">
        <f>Q301*H301</f>
        <v>9.7053557599999998</v>
      </c>
      <c r="S301" s="200">
        <v>0</v>
      </c>
      <c r="T301" s="201">
        <f>S301*H301</f>
        <v>0</v>
      </c>
      <c r="AR301" s="22" t="s">
        <v>169</v>
      </c>
      <c r="AT301" s="22" t="s">
        <v>164</v>
      </c>
      <c r="AU301" s="22" t="s">
        <v>84</v>
      </c>
      <c r="AY301" s="22" t="s">
        <v>162</v>
      </c>
      <c r="BE301" s="202">
        <f>IF(N301="základní",J301,0)</f>
        <v>0</v>
      </c>
      <c r="BF301" s="202">
        <f>IF(N301="snížená",J301,0)</f>
        <v>0</v>
      </c>
      <c r="BG301" s="202">
        <f>IF(N301="zákl. přenesená",J301,0)</f>
        <v>0</v>
      </c>
      <c r="BH301" s="202">
        <f>IF(N301="sníž. přenesená",J301,0)</f>
        <v>0</v>
      </c>
      <c r="BI301" s="202">
        <f>IF(N301="nulová",J301,0)</f>
        <v>0</v>
      </c>
      <c r="BJ301" s="22" t="s">
        <v>82</v>
      </c>
      <c r="BK301" s="202">
        <f>ROUND(I301*H301,2)</f>
        <v>0</v>
      </c>
      <c r="BL301" s="22" t="s">
        <v>169</v>
      </c>
      <c r="BM301" s="22" t="s">
        <v>518</v>
      </c>
    </row>
    <row r="302" spans="2:65" s="11" customFormat="1" ht="13.5">
      <c r="B302" s="203"/>
      <c r="C302" s="204"/>
      <c r="D302" s="205" t="s">
        <v>171</v>
      </c>
      <c r="E302" s="206" t="s">
        <v>21</v>
      </c>
      <c r="F302" s="207" t="s">
        <v>519</v>
      </c>
      <c r="G302" s="204"/>
      <c r="H302" s="208" t="s">
        <v>21</v>
      </c>
      <c r="I302" s="209"/>
      <c r="J302" s="204"/>
      <c r="K302" s="204"/>
      <c r="L302" s="210"/>
      <c r="M302" s="211"/>
      <c r="N302" s="212"/>
      <c r="O302" s="212"/>
      <c r="P302" s="212"/>
      <c r="Q302" s="212"/>
      <c r="R302" s="212"/>
      <c r="S302" s="212"/>
      <c r="T302" s="213"/>
      <c r="AT302" s="214" t="s">
        <v>171</v>
      </c>
      <c r="AU302" s="214" t="s">
        <v>84</v>
      </c>
      <c r="AV302" s="11" t="s">
        <v>82</v>
      </c>
      <c r="AW302" s="11" t="s">
        <v>37</v>
      </c>
      <c r="AX302" s="11" t="s">
        <v>74</v>
      </c>
      <c r="AY302" s="214" t="s">
        <v>162</v>
      </c>
    </row>
    <row r="303" spans="2:65" s="12" customFormat="1" ht="13.5">
      <c r="B303" s="215"/>
      <c r="C303" s="216"/>
      <c r="D303" s="226" t="s">
        <v>171</v>
      </c>
      <c r="E303" s="227" t="s">
        <v>21</v>
      </c>
      <c r="F303" s="228" t="s">
        <v>520</v>
      </c>
      <c r="G303" s="216"/>
      <c r="H303" s="229">
        <v>3.944</v>
      </c>
      <c r="I303" s="220"/>
      <c r="J303" s="216"/>
      <c r="K303" s="216"/>
      <c r="L303" s="221"/>
      <c r="M303" s="222"/>
      <c r="N303" s="223"/>
      <c r="O303" s="223"/>
      <c r="P303" s="223"/>
      <c r="Q303" s="223"/>
      <c r="R303" s="223"/>
      <c r="S303" s="223"/>
      <c r="T303" s="224"/>
      <c r="AT303" s="225" t="s">
        <v>171</v>
      </c>
      <c r="AU303" s="225" t="s">
        <v>84</v>
      </c>
      <c r="AV303" s="12" t="s">
        <v>84</v>
      </c>
      <c r="AW303" s="12" t="s">
        <v>37</v>
      </c>
      <c r="AX303" s="12" t="s">
        <v>74</v>
      </c>
      <c r="AY303" s="225" t="s">
        <v>162</v>
      </c>
    </row>
    <row r="304" spans="2:65" s="1" customFormat="1" ht="31.5" customHeight="1">
      <c r="B304" s="39"/>
      <c r="C304" s="191" t="s">
        <v>521</v>
      </c>
      <c r="D304" s="191" t="s">
        <v>164</v>
      </c>
      <c r="E304" s="192" t="s">
        <v>522</v>
      </c>
      <c r="F304" s="193" t="s">
        <v>523</v>
      </c>
      <c r="G304" s="194" t="s">
        <v>186</v>
      </c>
      <c r="H304" s="195">
        <v>177.53899999999999</v>
      </c>
      <c r="I304" s="196"/>
      <c r="J304" s="197">
        <f>ROUND(I304*H304,2)</f>
        <v>0</v>
      </c>
      <c r="K304" s="193" t="s">
        <v>168</v>
      </c>
      <c r="L304" s="59"/>
      <c r="M304" s="198" t="s">
        <v>21</v>
      </c>
      <c r="N304" s="199" t="s">
        <v>45</v>
      </c>
      <c r="O304" s="40"/>
      <c r="P304" s="200">
        <f>O304*H304</f>
        <v>0</v>
      </c>
      <c r="Q304" s="200">
        <v>2.45329</v>
      </c>
      <c r="R304" s="200">
        <f>Q304*H304</f>
        <v>435.55465330999999</v>
      </c>
      <c r="S304" s="200">
        <v>0</v>
      </c>
      <c r="T304" s="201">
        <f>S304*H304</f>
        <v>0</v>
      </c>
      <c r="AR304" s="22" t="s">
        <v>169</v>
      </c>
      <c r="AT304" s="22" t="s">
        <v>164</v>
      </c>
      <c r="AU304" s="22" t="s">
        <v>84</v>
      </c>
      <c r="AY304" s="22" t="s">
        <v>162</v>
      </c>
      <c r="BE304" s="202">
        <f>IF(N304="základní",J304,0)</f>
        <v>0</v>
      </c>
      <c r="BF304" s="202">
        <f>IF(N304="snížená",J304,0)</f>
        <v>0</v>
      </c>
      <c r="BG304" s="202">
        <f>IF(N304="zákl. přenesená",J304,0)</f>
        <v>0</v>
      </c>
      <c r="BH304" s="202">
        <f>IF(N304="sníž. přenesená",J304,0)</f>
        <v>0</v>
      </c>
      <c r="BI304" s="202">
        <f>IF(N304="nulová",J304,0)</f>
        <v>0</v>
      </c>
      <c r="BJ304" s="22" t="s">
        <v>82</v>
      </c>
      <c r="BK304" s="202">
        <f>ROUND(I304*H304,2)</f>
        <v>0</v>
      </c>
      <c r="BL304" s="22" t="s">
        <v>169</v>
      </c>
      <c r="BM304" s="22" t="s">
        <v>524</v>
      </c>
    </row>
    <row r="305" spans="2:65" s="12" customFormat="1" ht="13.5">
      <c r="B305" s="215"/>
      <c r="C305" s="216"/>
      <c r="D305" s="205" t="s">
        <v>171</v>
      </c>
      <c r="E305" s="217" t="s">
        <v>21</v>
      </c>
      <c r="F305" s="218" t="s">
        <v>525</v>
      </c>
      <c r="G305" s="216"/>
      <c r="H305" s="219">
        <v>93.924999999999997</v>
      </c>
      <c r="I305" s="220"/>
      <c r="J305" s="216"/>
      <c r="K305" s="216"/>
      <c r="L305" s="221"/>
      <c r="M305" s="222"/>
      <c r="N305" s="223"/>
      <c r="O305" s="223"/>
      <c r="P305" s="223"/>
      <c r="Q305" s="223"/>
      <c r="R305" s="223"/>
      <c r="S305" s="223"/>
      <c r="T305" s="224"/>
      <c r="AT305" s="225" t="s">
        <v>171</v>
      </c>
      <c r="AU305" s="225" t="s">
        <v>84</v>
      </c>
      <c r="AV305" s="12" t="s">
        <v>84</v>
      </c>
      <c r="AW305" s="12" t="s">
        <v>37</v>
      </c>
      <c r="AX305" s="12" t="s">
        <v>74</v>
      </c>
      <c r="AY305" s="225" t="s">
        <v>162</v>
      </c>
    </row>
    <row r="306" spans="2:65" s="12" customFormat="1" ht="13.5">
      <c r="B306" s="215"/>
      <c r="C306" s="216"/>
      <c r="D306" s="205" t="s">
        <v>171</v>
      </c>
      <c r="E306" s="217" t="s">
        <v>21</v>
      </c>
      <c r="F306" s="218" t="s">
        <v>526</v>
      </c>
      <c r="G306" s="216"/>
      <c r="H306" s="219">
        <v>93.298000000000002</v>
      </c>
      <c r="I306" s="220"/>
      <c r="J306" s="216"/>
      <c r="K306" s="216"/>
      <c r="L306" s="221"/>
      <c r="M306" s="222"/>
      <c r="N306" s="223"/>
      <c r="O306" s="223"/>
      <c r="P306" s="223"/>
      <c r="Q306" s="223"/>
      <c r="R306" s="223"/>
      <c r="S306" s="223"/>
      <c r="T306" s="224"/>
      <c r="AT306" s="225" t="s">
        <v>171</v>
      </c>
      <c r="AU306" s="225" t="s">
        <v>84</v>
      </c>
      <c r="AV306" s="12" t="s">
        <v>84</v>
      </c>
      <c r="AW306" s="12" t="s">
        <v>37</v>
      </c>
      <c r="AX306" s="12" t="s">
        <v>74</v>
      </c>
      <c r="AY306" s="225" t="s">
        <v>162</v>
      </c>
    </row>
    <row r="307" spans="2:65" s="11" customFormat="1" ht="13.5">
      <c r="B307" s="203"/>
      <c r="C307" s="204"/>
      <c r="D307" s="205" t="s">
        <v>171</v>
      </c>
      <c r="E307" s="206" t="s">
        <v>21</v>
      </c>
      <c r="F307" s="207" t="s">
        <v>527</v>
      </c>
      <c r="G307" s="204"/>
      <c r="H307" s="208" t="s">
        <v>21</v>
      </c>
      <c r="I307" s="209"/>
      <c r="J307" s="204"/>
      <c r="K307" s="204"/>
      <c r="L307" s="210"/>
      <c r="M307" s="211"/>
      <c r="N307" s="212"/>
      <c r="O307" s="212"/>
      <c r="P307" s="212"/>
      <c r="Q307" s="212"/>
      <c r="R307" s="212"/>
      <c r="S307" s="212"/>
      <c r="T307" s="213"/>
      <c r="AT307" s="214" t="s">
        <v>171</v>
      </c>
      <c r="AU307" s="214" t="s">
        <v>84</v>
      </c>
      <c r="AV307" s="11" t="s">
        <v>82</v>
      </c>
      <c r="AW307" s="11" t="s">
        <v>37</v>
      </c>
      <c r="AX307" s="11" t="s">
        <v>74</v>
      </c>
      <c r="AY307" s="214" t="s">
        <v>162</v>
      </c>
    </row>
    <row r="308" spans="2:65" s="12" customFormat="1" ht="13.5">
      <c r="B308" s="215"/>
      <c r="C308" s="216"/>
      <c r="D308" s="205" t="s">
        <v>171</v>
      </c>
      <c r="E308" s="217" t="s">
        <v>21</v>
      </c>
      <c r="F308" s="218" t="s">
        <v>528</v>
      </c>
      <c r="G308" s="216"/>
      <c r="H308" s="219">
        <v>-13.628</v>
      </c>
      <c r="I308" s="220"/>
      <c r="J308" s="216"/>
      <c r="K308" s="216"/>
      <c r="L308" s="221"/>
      <c r="M308" s="222"/>
      <c r="N308" s="223"/>
      <c r="O308" s="223"/>
      <c r="P308" s="223"/>
      <c r="Q308" s="223"/>
      <c r="R308" s="223"/>
      <c r="S308" s="223"/>
      <c r="T308" s="224"/>
      <c r="AT308" s="225" t="s">
        <v>171</v>
      </c>
      <c r="AU308" s="225" t="s">
        <v>84</v>
      </c>
      <c r="AV308" s="12" t="s">
        <v>84</v>
      </c>
      <c r="AW308" s="12" t="s">
        <v>37</v>
      </c>
      <c r="AX308" s="12" t="s">
        <v>74</v>
      </c>
      <c r="AY308" s="225" t="s">
        <v>162</v>
      </c>
    </row>
    <row r="309" spans="2:65" s="11" customFormat="1" ht="13.5">
      <c r="B309" s="203"/>
      <c r="C309" s="204"/>
      <c r="D309" s="205" t="s">
        <v>171</v>
      </c>
      <c r="E309" s="206" t="s">
        <v>21</v>
      </c>
      <c r="F309" s="207" t="s">
        <v>519</v>
      </c>
      <c r="G309" s="204"/>
      <c r="H309" s="208" t="s">
        <v>21</v>
      </c>
      <c r="I309" s="209"/>
      <c r="J309" s="204"/>
      <c r="K309" s="204"/>
      <c r="L309" s="210"/>
      <c r="M309" s="211"/>
      <c r="N309" s="212"/>
      <c r="O309" s="212"/>
      <c r="P309" s="212"/>
      <c r="Q309" s="212"/>
      <c r="R309" s="212"/>
      <c r="S309" s="212"/>
      <c r="T309" s="213"/>
      <c r="AT309" s="214" t="s">
        <v>171</v>
      </c>
      <c r="AU309" s="214" t="s">
        <v>84</v>
      </c>
      <c r="AV309" s="11" t="s">
        <v>82</v>
      </c>
      <c r="AW309" s="11" t="s">
        <v>37</v>
      </c>
      <c r="AX309" s="11" t="s">
        <v>74</v>
      </c>
      <c r="AY309" s="214" t="s">
        <v>162</v>
      </c>
    </row>
    <row r="310" spans="2:65" s="12" customFormat="1" ht="13.5">
      <c r="B310" s="215"/>
      <c r="C310" s="216"/>
      <c r="D310" s="226" t="s">
        <v>171</v>
      </c>
      <c r="E310" s="227" t="s">
        <v>21</v>
      </c>
      <c r="F310" s="228" t="s">
        <v>520</v>
      </c>
      <c r="G310" s="216"/>
      <c r="H310" s="229">
        <v>3.944</v>
      </c>
      <c r="I310" s="220"/>
      <c r="J310" s="216"/>
      <c r="K310" s="216"/>
      <c r="L310" s="221"/>
      <c r="M310" s="222"/>
      <c r="N310" s="223"/>
      <c r="O310" s="223"/>
      <c r="P310" s="223"/>
      <c r="Q310" s="223"/>
      <c r="R310" s="223"/>
      <c r="S310" s="223"/>
      <c r="T310" s="224"/>
      <c r="AT310" s="225" t="s">
        <v>171</v>
      </c>
      <c r="AU310" s="225" t="s">
        <v>84</v>
      </c>
      <c r="AV310" s="12" t="s">
        <v>84</v>
      </c>
      <c r="AW310" s="12" t="s">
        <v>37</v>
      </c>
      <c r="AX310" s="12" t="s">
        <v>74</v>
      </c>
      <c r="AY310" s="225" t="s">
        <v>162</v>
      </c>
    </row>
    <row r="311" spans="2:65" s="1" customFormat="1" ht="44.25" customHeight="1">
      <c r="B311" s="39"/>
      <c r="C311" s="191" t="s">
        <v>529</v>
      </c>
      <c r="D311" s="191" t="s">
        <v>164</v>
      </c>
      <c r="E311" s="192" t="s">
        <v>530</v>
      </c>
      <c r="F311" s="193" t="s">
        <v>531</v>
      </c>
      <c r="G311" s="194" t="s">
        <v>167</v>
      </c>
      <c r="H311" s="195">
        <v>1114.0730000000001</v>
      </c>
      <c r="I311" s="196"/>
      <c r="J311" s="197">
        <f>ROUND(I311*H311,2)</f>
        <v>0</v>
      </c>
      <c r="K311" s="193" t="s">
        <v>168</v>
      </c>
      <c r="L311" s="59"/>
      <c r="M311" s="198" t="s">
        <v>21</v>
      </c>
      <c r="N311" s="199" t="s">
        <v>45</v>
      </c>
      <c r="O311" s="40"/>
      <c r="P311" s="200">
        <f>O311*H311</f>
        <v>0</v>
      </c>
      <c r="Q311" s="200">
        <v>1.09E-3</v>
      </c>
      <c r="R311" s="200">
        <f>Q311*H311</f>
        <v>1.2143395700000001</v>
      </c>
      <c r="S311" s="200">
        <v>0</v>
      </c>
      <c r="T311" s="201">
        <f>S311*H311</f>
        <v>0</v>
      </c>
      <c r="AR311" s="22" t="s">
        <v>169</v>
      </c>
      <c r="AT311" s="22" t="s">
        <v>164</v>
      </c>
      <c r="AU311" s="22" t="s">
        <v>84</v>
      </c>
      <c r="AY311" s="22" t="s">
        <v>162</v>
      </c>
      <c r="BE311" s="202">
        <f>IF(N311="základní",J311,0)</f>
        <v>0</v>
      </c>
      <c r="BF311" s="202">
        <f>IF(N311="snížená",J311,0)</f>
        <v>0</v>
      </c>
      <c r="BG311" s="202">
        <f>IF(N311="zákl. přenesená",J311,0)</f>
        <v>0</v>
      </c>
      <c r="BH311" s="202">
        <f>IF(N311="sníž. přenesená",J311,0)</f>
        <v>0</v>
      </c>
      <c r="BI311" s="202">
        <f>IF(N311="nulová",J311,0)</f>
        <v>0</v>
      </c>
      <c r="BJ311" s="22" t="s">
        <v>82</v>
      </c>
      <c r="BK311" s="202">
        <f>ROUND(I311*H311,2)</f>
        <v>0</v>
      </c>
      <c r="BL311" s="22" t="s">
        <v>169</v>
      </c>
      <c r="BM311" s="22" t="s">
        <v>532</v>
      </c>
    </row>
    <row r="312" spans="2:65" s="12" customFormat="1" ht="13.5">
      <c r="B312" s="215"/>
      <c r="C312" s="216"/>
      <c r="D312" s="205" t="s">
        <v>171</v>
      </c>
      <c r="E312" s="217" t="s">
        <v>21</v>
      </c>
      <c r="F312" s="218" t="s">
        <v>533</v>
      </c>
      <c r="G312" s="216"/>
      <c r="H312" s="219">
        <v>361.38</v>
      </c>
      <c r="I312" s="220"/>
      <c r="J312" s="216"/>
      <c r="K312" s="216"/>
      <c r="L312" s="221"/>
      <c r="M312" s="222"/>
      <c r="N312" s="223"/>
      <c r="O312" s="223"/>
      <c r="P312" s="223"/>
      <c r="Q312" s="223"/>
      <c r="R312" s="223"/>
      <c r="S312" s="223"/>
      <c r="T312" s="224"/>
      <c r="AT312" s="225" t="s">
        <v>171</v>
      </c>
      <c r="AU312" s="225" t="s">
        <v>84</v>
      </c>
      <c r="AV312" s="12" t="s">
        <v>84</v>
      </c>
      <c r="AW312" s="12" t="s">
        <v>37</v>
      </c>
      <c r="AX312" s="12" t="s">
        <v>74</v>
      </c>
      <c r="AY312" s="225" t="s">
        <v>162</v>
      </c>
    </row>
    <row r="313" spans="2:65" s="12" customFormat="1" ht="13.5">
      <c r="B313" s="215"/>
      <c r="C313" s="216"/>
      <c r="D313" s="205" t="s">
        <v>171</v>
      </c>
      <c r="E313" s="217" t="s">
        <v>21</v>
      </c>
      <c r="F313" s="218" t="s">
        <v>534</v>
      </c>
      <c r="G313" s="216"/>
      <c r="H313" s="219">
        <v>450.98399999999998</v>
      </c>
      <c r="I313" s="220"/>
      <c r="J313" s="216"/>
      <c r="K313" s="216"/>
      <c r="L313" s="221"/>
      <c r="M313" s="222"/>
      <c r="N313" s="223"/>
      <c r="O313" s="223"/>
      <c r="P313" s="223"/>
      <c r="Q313" s="223"/>
      <c r="R313" s="223"/>
      <c r="S313" s="223"/>
      <c r="T313" s="224"/>
      <c r="AT313" s="225" t="s">
        <v>171</v>
      </c>
      <c r="AU313" s="225" t="s">
        <v>84</v>
      </c>
      <c r="AV313" s="12" t="s">
        <v>84</v>
      </c>
      <c r="AW313" s="12" t="s">
        <v>37</v>
      </c>
      <c r="AX313" s="12" t="s">
        <v>74</v>
      </c>
      <c r="AY313" s="225" t="s">
        <v>162</v>
      </c>
    </row>
    <row r="314" spans="2:65" s="12" customFormat="1" ht="13.5">
      <c r="B314" s="215"/>
      <c r="C314" s="216"/>
      <c r="D314" s="205" t="s">
        <v>171</v>
      </c>
      <c r="E314" s="217" t="s">
        <v>21</v>
      </c>
      <c r="F314" s="218" t="s">
        <v>535</v>
      </c>
      <c r="G314" s="216"/>
      <c r="H314" s="219">
        <v>421.34399999999999</v>
      </c>
      <c r="I314" s="220"/>
      <c r="J314" s="216"/>
      <c r="K314" s="216"/>
      <c r="L314" s="221"/>
      <c r="M314" s="222"/>
      <c r="N314" s="223"/>
      <c r="O314" s="223"/>
      <c r="P314" s="223"/>
      <c r="Q314" s="223"/>
      <c r="R314" s="223"/>
      <c r="S314" s="223"/>
      <c r="T314" s="224"/>
      <c r="AT314" s="225" t="s">
        <v>171</v>
      </c>
      <c r="AU314" s="225" t="s">
        <v>84</v>
      </c>
      <c r="AV314" s="12" t="s">
        <v>84</v>
      </c>
      <c r="AW314" s="12" t="s">
        <v>37</v>
      </c>
      <c r="AX314" s="12" t="s">
        <v>74</v>
      </c>
      <c r="AY314" s="225" t="s">
        <v>162</v>
      </c>
    </row>
    <row r="315" spans="2:65" s="12" customFormat="1" ht="13.5">
      <c r="B315" s="215"/>
      <c r="C315" s="216"/>
      <c r="D315" s="205" t="s">
        <v>171</v>
      </c>
      <c r="E315" s="217" t="s">
        <v>21</v>
      </c>
      <c r="F315" s="218" t="s">
        <v>536</v>
      </c>
      <c r="G315" s="216"/>
      <c r="H315" s="219">
        <v>-54.625</v>
      </c>
      <c r="I315" s="220"/>
      <c r="J315" s="216"/>
      <c r="K315" s="216"/>
      <c r="L315" s="221"/>
      <c r="M315" s="222"/>
      <c r="N315" s="223"/>
      <c r="O315" s="223"/>
      <c r="P315" s="223"/>
      <c r="Q315" s="223"/>
      <c r="R315" s="223"/>
      <c r="S315" s="223"/>
      <c r="T315" s="224"/>
      <c r="AT315" s="225" t="s">
        <v>171</v>
      </c>
      <c r="AU315" s="225" t="s">
        <v>84</v>
      </c>
      <c r="AV315" s="12" t="s">
        <v>84</v>
      </c>
      <c r="AW315" s="12" t="s">
        <v>37</v>
      </c>
      <c r="AX315" s="12" t="s">
        <v>74</v>
      </c>
      <c r="AY315" s="225" t="s">
        <v>162</v>
      </c>
    </row>
    <row r="316" spans="2:65" s="12" customFormat="1" ht="13.5">
      <c r="B316" s="215"/>
      <c r="C316" s="216"/>
      <c r="D316" s="205" t="s">
        <v>171</v>
      </c>
      <c r="E316" s="217" t="s">
        <v>21</v>
      </c>
      <c r="F316" s="218" t="s">
        <v>537</v>
      </c>
      <c r="G316" s="216"/>
      <c r="H316" s="219">
        <v>-8.5</v>
      </c>
      <c r="I316" s="220"/>
      <c r="J316" s="216"/>
      <c r="K316" s="216"/>
      <c r="L316" s="221"/>
      <c r="M316" s="222"/>
      <c r="N316" s="223"/>
      <c r="O316" s="223"/>
      <c r="P316" s="223"/>
      <c r="Q316" s="223"/>
      <c r="R316" s="223"/>
      <c r="S316" s="223"/>
      <c r="T316" s="224"/>
      <c r="AT316" s="225" t="s">
        <v>171</v>
      </c>
      <c r="AU316" s="225" t="s">
        <v>84</v>
      </c>
      <c r="AV316" s="12" t="s">
        <v>84</v>
      </c>
      <c r="AW316" s="12" t="s">
        <v>37</v>
      </c>
      <c r="AX316" s="12" t="s">
        <v>74</v>
      </c>
      <c r="AY316" s="225" t="s">
        <v>162</v>
      </c>
    </row>
    <row r="317" spans="2:65" s="12" customFormat="1" ht="13.5">
      <c r="B317" s="215"/>
      <c r="C317" s="216"/>
      <c r="D317" s="205" t="s">
        <v>171</v>
      </c>
      <c r="E317" s="217" t="s">
        <v>21</v>
      </c>
      <c r="F317" s="218" t="s">
        <v>538</v>
      </c>
      <c r="G317" s="216"/>
      <c r="H317" s="219">
        <v>27.78</v>
      </c>
      <c r="I317" s="220"/>
      <c r="J317" s="216"/>
      <c r="K317" s="216"/>
      <c r="L317" s="221"/>
      <c r="M317" s="222"/>
      <c r="N317" s="223"/>
      <c r="O317" s="223"/>
      <c r="P317" s="223"/>
      <c r="Q317" s="223"/>
      <c r="R317" s="223"/>
      <c r="S317" s="223"/>
      <c r="T317" s="224"/>
      <c r="AT317" s="225" t="s">
        <v>171</v>
      </c>
      <c r="AU317" s="225" t="s">
        <v>84</v>
      </c>
      <c r="AV317" s="12" t="s">
        <v>84</v>
      </c>
      <c r="AW317" s="12" t="s">
        <v>37</v>
      </c>
      <c r="AX317" s="12" t="s">
        <v>74</v>
      </c>
      <c r="AY317" s="225" t="s">
        <v>162</v>
      </c>
    </row>
    <row r="318" spans="2:65" s="12" customFormat="1" ht="13.5">
      <c r="B318" s="215"/>
      <c r="C318" s="216"/>
      <c r="D318" s="205" t="s">
        <v>171</v>
      </c>
      <c r="E318" s="217" t="s">
        <v>21</v>
      </c>
      <c r="F318" s="218" t="s">
        <v>539</v>
      </c>
      <c r="G318" s="216"/>
      <c r="H318" s="219">
        <v>5.52</v>
      </c>
      <c r="I318" s="220"/>
      <c r="J318" s="216"/>
      <c r="K318" s="216"/>
      <c r="L318" s="221"/>
      <c r="M318" s="222"/>
      <c r="N318" s="223"/>
      <c r="O318" s="223"/>
      <c r="P318" s="223"/>
      <c r="Q318" s="223"/>
      <c r="R318" s="223"/>
      <c r="S318" s="223"/>
      <c r="T318" s="224"/>
      <c r="AT318" s="225" t="s">
        <v>171</v>
      </c>
      <c r="AU318" s="225" t="s">
        <v>84</v>
      </c>
      <c r="AV318" s="12" t="s">
        <v>84</v>
      </c>
      <c r="AW318" s="12" t="s">
        <v>37</v>
      </c>
      <c r="AX318" s="12" t="s">
        <v>74</v>
      </c>
      <c r="AY318" s="225" t="s">
        <v>162</v>
      </c>
    </row>
    <row r="319" spans="2:65" s="11" customFormat="1" ht="13.5">
      <c r="B319" s="203"/>
      <c r="C319" s="204"/>
      <c r="D319" s="205" t="s">
        <v>171</v>
      </c>
      <c r="E319" s="206" t="s">
        <v>21</v>
      </c>
      <c r="F319" s="207" t="s">
        <v>540</v>
      </c>
      <c r="G319" s="204"/>
      <c r="H319" s="208" t="s">
        <v>21</v>
      </c>
      <c r="I319" s="209"/>
      <c r="J319" s="204"/>
      <c r="K319" s="204"/>
      <c r="L319" s="210"/>
      <c r="M319" s="211"/>
      <c r="N319" s="212"/>
      <c r="O319" s="212"/>
      <c r="P319" s="212"/>
      <c r="Q319" s="212"/>
      <c r="R319" s="212"/>
      <c r="S319" s="212"/>
      <c r="T319" s="213"/>
      <c r="AT319" s="214" t="s">
        <v>171</v>
      </c>
      <c r="AU319" s="214" t="s">
        <v>84</v>
      </c>
      <c r="AV319" s="11" t="s">
        <v>82</v>
      </c>
      <c r="AW319" s="11" t="s">
        <v>37</v>
      </c>
      <c r="AX319" s="11" t="s">
        <v>74</v>
      </c>
      <c r="AY319" s="214" t="s">
        <v>162</v>
      </c>
    </row>
    <row r="320" spans="2:65" s="12" customFormat="1" ht="13.5">
      <c r="B320" s="215"/>
      <c r="C320" s="216"/>
      <c r="D320" s="205" t="s">
        <v>171</v>
      </c>
      <c r="E320" s="217" t="s">
        <v>21</v>
      </c>
      <c r="F320" s="218" t="s">
        <v>541</v>
      </c>
      <c r="G320" s="216"/>
      <c r="H320" s="219">
        <v>-126.61</v>
      </c>
      <c r="I320" s="220"/>
      <c r="J320" s="216"/>
      <c r="K320" s="216"/>
      <c r="L320" s="221"/>
      <c r="M320" s="222"/>
      <c r="N320" s="223"/>
      <c r="O320" s="223"/>
      <c r="P320" s="223"/>
      <c r="Q320" s="223"/>
      <c r="R320" s="223"/>
      <c r="S320" s="223"/>
      <c r="T320" s="224"/>
      <c r="AT320" s="225" t="s">
        <v>171</v>
      </c>
      <c r="AU320" s="225" t="s">
        <v>84</v>
      </c>
      <c r="AV320" s="12" t="s">
        <v>84</v>
      </c>
      <c r="AW320" s="12" t="s">
        <v>37</v>
      </c>
      <c r="AX320" s="12" t="s">
        <v>74</v>
      </c>
      <c r="AY320" s="225" t="s">
        <v>162</v>
      </c>
    </row>
    <row r="321" spans="2:65" s="11" customFormat="1" ht="13.5">
      <c r="B321" s="203"/>
      <c r="C321" s="204"/>
      <c r="D321" s="205" t="s">
        <v>171</v>
      </c>
      <c r="E321" s="206" t="s">
        <v>21</v>
      </c>
      <c r="F321" s="207" t="s">
        <v>542</v>
      </c>
      <c r="G321" s="204"/>
      <c r="H321" s="208" t="s">
        <v>21</v>
      </c>
      <c r="I321" s="209"/>
      <c r="J321" s="204"/>
      <c r="K321" s="204"/>
      <c r="L321" s="210"/>
      <c r="M321" s="211"/>
      <c r="N321" s="212"/>
      <c r="O321" s="212"/>
      <c r="P321" s="212"/>
      <c r="Q321" s="212"/>
      <c r="R321" s="212"/>
      <c r="S321" s="212"/>
      <c r="T321" s="213"/>
      <c r="AT321" s="214" t="s">
        <v>171</v>
      </c>
      <c r="AU321" s="214" t="s">
        <v>84</v>
      </c>
      <c r="AV321" s="11" t="s">
        <v>82</v>
      </c>
      <c r="AW321" s="11" t="s">
        <v>37</v>
      </c>
      <c r="AX321" s="11" t="s">
        <v>74</v>
      </c>
      <c r="AY321" s="214" t="s">
        <v>162</v>
      </c>
    </row>
    <row r="322" spans="2:65" s="12" customFormat="1" ht="13.5">
      <c r="B322" s="215"/>
      <c r="C322" s="216"/>
      <c r="D322" s="226" t="s">
        <v>171</v>
      </c>
      <c r="E322" s="227" t="s">
        <v>21</v>
      </c>
      <c r="F322" s="228" t="s">
        <v>543</v>
      </c>
      <c r="G322" s="216"/>
      <c r="H322" s="229">
        <v>36.799999999999997</v>
      </c>
      <c r="I322" s="220"/>
      <c r="J322" s="216"/>
      <c r="K322" s="216"/>
      <c r="L322" s="221"/>
      <c r="M322" s="222"/>
      <c r="N322" s="223"/>
      <c r="O322" s="223"/>
      <c r="P322" s="223"/>
      <c r="Q322" s="223"/>
      <c r="R322" s="223"/>
      <c r="S322" s="223"/>
      <c r="T322" s="224"/>
      <c r="AT322" s="225" t="s">
        <v>171</v>
      </c>
      <c r="AU322" s="225" t="s">
        <v>84</v>
      </c>
      <c r="AV322" s="12" t="s">
        <v>84</v>
      </c>
      <c r="AW322" s="12" t="s">
        <v>37</v>
      </c>
      <c r="AX322" s="12" t="s">
        <v>74</v>
      </c>
      <c r="AY322" s="225" t="s">
        <v>162</v>
      </c>
    </row>
    <row r="323" spans="2:65" s="1" customFormat="1" ht="44.25" customHeight="1">
      <c r="B323" s="39"/>
      <c r="C323" s="191" t="s">
        <v>544</v>
      </c>
      <c r="D323" s="191" t="s">
        <v>164</v>
      </c>
      <c r="E323" s="192" t="s">
        <v>545</v>
      </c>
      <c r="F323" s="193" t="s">
        <v>546</v>
      </c>
      <c r="G323" s="194" t="s">
        <v>167</v>
      </c>
      <c r="H323" s="195">
        <v>1114.0730000000001</v>
      </c>
      <c r="I323" s="196"/>
      <c r="J323" s="197">
        <f>ROUND(I323*H323,2)</f>
        <v>0</v>
      </c>
      <c r="K323" s="193" t="s">
        <v>168</v>
      </c>
      <c r="L323" s="59"/>
      <c r="M323" s="198" t="s">
        <v>21</v>
      </c>
      <c r="N323" s="199" t="s">
        <v>45</v>
      </c>
      <c r="O323" s="40"/>
      <c r="P323" s="200">
        <f>O323*H323</f>
        <v>0</v>
      </c>
      <c r="Q323" s="200">
        <v>0</v>
      </c>
      <c r="R323" s="200">
        <f>Q323*H323</f>
        <v>0</v>
      </c>
      <c r="S323" s="200">
        <v>0</v>
      </c>
      <c r="T323" s="201">
        <f>S323*H323</f>
        <v>0</v>
      </c>
      <c r="AR323" s="22" t="s">
        <v>169</v>
      </c>
      <c r="AT323" s="22" t="s">
        <v>164</v>
      </c>
      <c r="AU323" s="22" t="s">
        <v>84</v>
      </c>
      <c r="AY323" s="22" t="s">
        <v>162</v>
      </c>
      <c r="BE323" s="202">
        <f>IF(N323="základní",J323,0)</f>
        <v>0</v>
      </c>
      <c r="BF323" s="202">
        <f>IF(N323="snížená",J323,0)</f>
        <v>0</v>
      </c>
      <c r="BG323" s="202">
        <f>IF(N323="zákl. přenesená",J323,0)</f>
        <v>0</v>
      </c>
      <c r="BH323" s="202">
        <f>IF(N323="sníž. přenesená",J323,0)</f>
        <v>0</v>
      </c>
      <c r="BI323" s="202">
        <f>IF(N323="nulová",J323,0)</f>
        <v>0</v>
      </c>
      <c r="BJ323" s="22" t="s">
        <v>82</v>
      </c>
      <c r="BK323" s="202">
        <f>ROUND(I323*H323,2)</f>
        <v>0</v>
      </c>
      <c r="BL323" s="22" t="s">
        <v>169</v>
      </c>
      <c r="BM323" s="22" t="s">
        <v>547</v>
      </c>
    </row>
    <row r="324" spans="2:65" s="1" customFormat="1" ht="31.5" customHeight="1">
      <c r="B324" s="39"/>
      <c r="C324" s="191" t="s">
        <v>548</v>
      </c>
      <c r="D324" s="191" t="s">
        <v>164</v>
      </c>
      <c r="E324" s="192" t="s">
        <v>549</v>
      </c>
      <c r="F324" s="193" t="s">
        <v>550</v>
      </c>
      <c r="G324" s="194" t="s">
        <v>257</v>
      </c>
      <c r="H324" s="195">
        <v>2.4260000000000002</v>
      </c>
      <c r="I324" s="196"/>
      <c r="J324" s="197">
        <f>ROUND(I324*H324,2)</f>
        <v>0</v>
      </c>
      <c r="K324" s="193" t="s">
        <v>168</v>
      </c>
      <c r="L324" s="59"/>
      <c r="M324" s="198" t="s">
        <v>21</v>
      </c>
      <c r="N324" s="199" t="s">
        <v>45</v>
      </c>
      <c r="O324" s="40"/>
      <c r="P324" s="200">
        <f>O324*H324</f>
        <v>0</v>
      </c>
      <c r="Q324" s="200">
        <v>1.04881</v>
      </c>
      <c r="R324" s="200">
        <f>Q324*H324</f>
        <v>2.5444130600000001</v>
      </c>
      <c r="S324" s="200">
        <v>0</v>
      </c>
      <c r="T324" s="201">
        <f>S324*H324</f>
        <v>0</v>
      </c>
      <c r="AR324" s="22" t="s">
        <v>169</v>
      </c>
      <c r="AT324" s="22" t="s">
        <v>164</v>
      </c>
      <c r="AU324" s="22" t="s">
        <v>84</v>
      </c>
      <c r="AY324" s="22" t="s">
        <v>162</v>
      </c>
      <c r="BE324" s="202">
        <f>IF(N324="základní",J324,0)</f>
        <v>0</v>
      </c>
      <c r="BF324" s="202">
        <f>IF(N324="snížená",J324,0)</f>
        <v>0</v>
      </c>
      <c r="BG324" s="202">
        <f>IF(N324="zákl. přenesená",J324,0)</f>
        <v>0</v>
      </c>
      <c r="BH324" s="202">
        <f>IF(N324="sníž. přenesená",J324,0)</f>
        <v>0</v>
      </c>
      <c r="BI324" s="202">
        <f>IF(N324="nulová",J324,0)</f>
        <v>0</v>
      </c>
      <c r="BJ324" s="22" t="s">
        <v>82</v>
      </c>
      <c r="BK324" s="202">
        <f>ROUND(I324*H324,2)</f>
        <v>0</v>
      </c>
      <c r="BL324" s="22" t="s">
        <v>169</v>
      </c>
      <c r="BM324" s="22" t="s">
        <v>551</v>
      </c>
    </row>
    <row r="325" spans="2:65" s="12" customFormat="1" ht="13.5">
      <c r="B325" s="215"/>
      <c r="C325" s="216"/>
      <c r="D325" s="226" t="s">
        <v>171</v>
      </c>
      <c r="E325" s="227" t="s">
        <v>21</v>
      </c>
      <c r="F325" s="228" t="s">
        <v>552</v>
      </c>
      <c r="G325" s="216"/>
      <c r="H325" s="229">
        <v>2.4260000000000002</v>
      </c>
      <c r="I325" s="220"/>
      <c r="J325" s="216"/>
      <c r="K325" s="216"/>
      <c r="L325" s="221"/>
      <c r="M325" s="222"/>
      <c r="N325" s="223"/>
      <c r="O325" s="223"/>
      <c r="P325" s="223"/>
      <c r="Q325" s="223"/>
      <c r="R325" s="223"/>
      <c r="S325" s="223"/>
      <c r="T325" s="224"/>
      <c r="AT325" s="225" t="s">
        <v>171</v>
      </c>
      <c r="AU325" s="225" t="s">
        <v>84</v>
      </c>
      <c r="AV325" s="12" t="s">
        <v>84</v>
      </c>
      <c r="AW325" s="12" t="s">
        <v>37</v>
      </c>
      <c r="AX325" s="12" t="s">
        <v>74</v>
      </c>
      <c r="AY325" s="225" t="s">
        <v>162</v>
      </c>
    </row>
    <row r="326" spans="2:65" s="1" customFormat="1" ht="31.5" customHeight="1">
      <c r="B326" s="39"/>
      <c r="C326" s="191" t="s">
        <v>553</v>
      </c>
      <c r="D326" s="191" t="s">
        <v>164</v>
      </c>
      <c r="E326" s="192" t="s">
        <v>554</v>
      </c>
      <c r="F326" s="193" t="s">
        <v>555</v>
      </c>
      <c r="G326" s="194" t="s">
        <v>257</v>
      </c>
      <c r="H326" s="195">
        <v>10.130000000000001</v>
      </c>
      <c r="I326" s="196"/>
      <c r="J326" s="197">
        <f>ROUND(I326*H326,2)</f>
        <v>0</v>
      </c>
      <c r="K326" s="193" t="s">
        <v>168</v>
      </c>
      <c r="L326" s="59"/>
      <c r="M326" s="198" t="s">
        <v>21</v>
      </c>
      <c r="N326" s="199" t="s">
        <v>45</v>
      </c>
      <c r="O326" s="40"/>
      <c r="P326" s="200">
        <f>O326*H326</f>
        <v>0</v>
      </c>
      <c r="Q326" s="200">
        <v>1.0530600000000001</v>
      </c>
      <c r="R326" s="200">
        <f>Q326*H326</f>
        <v>10.667497800000001</v>
      </c>
      <c r="S326" s="200">
        <v>0</v>
      </c>
      <c r="T326" s="201">
        <f>S326*H326</f>
        <v>0</v>
      </c>
      <c r="AR326" s="22" t="s">
        <v>169</v>
      </c>
      <c r="AT326" s="22" t="s">
        <v>164</v>
      </c>
      <c r="AU326" s="22" t="s">
        <v>84</v>
      </c>
      <c r="AY326" s="22" t="s">
        <v>162</v>
      </c>
      <c r="BE326" s="202">
        <f>IF(N326="základní",J326,0)</f>
        <v>0</v>
      </c>
      <c r="BF326" s="202">
        <f>IF(N326="snížená",J326,0)</f>
        <v>0</v>
      </c>
      <c r="BG326" s="202">
        <f>IF(N326="zákl. přenesená",J326,0)</f>
        <v>0</v>
      </c>
      <c r="BH326" s="202">
        <f>IF(N326="sníž. přenesená",J326,0)</f>
        <v>0</v>
      </c>
      <c r="BI326" s="202">
        <f>IF(N326="nulová",J326,0)</f>
        <v>0</v>
      </c>
      <c r="BJ326" s="22" t="s">
        <v>82</v>
      </c>
      <c r="BK326" s="202">
        <f>ROUND(I326*H326,2)</f>
        <v>0</v>
      </c>
      <c r="BL326" s="22" t="s">
        <v>169</v>
      </c>
      <c r="BM326" s="22" t="s">
        <v>556</v>
      </c>
    </row>
    <row r="327" spans="2:65" s="12" customFormat="1" ht="13.5">
      <c r="B327" s="215"/>
      <c r="C327" s="216"/>
      <c r="D327" s="205" t="s">
        <v>171</v>
      </c>
      <c r="E327" s="217" t="s">
        <v>21</v>
      </c>
      <c r="F327" s="218" t="s">
        <v>557</v>
      </c>
      <c r="G327" s="216"/>
      <c r="H327" s="219">
        <v>9.9649999999999999</v>
      </c>
      <c r="I327" s="220"/>
      <c r="J327" s="216"/>
      <c r="K327" s="216"/>
      <c r="L327" s="221"/>
      <c r="M327" s="222"/>
      <c r="N327" s="223"/>
      <c r="O327" s="223"/>
      <c r="P327" s="223"/>
      <c r="Q327" s="223"/>
      <c r="R327" s="223"/>
      <c r="S327" s="223"/>
      <c r="T327" s="224"/>
      <c r="AT327" s="225" t="s">
        <v>171</v>
      </c>
      <c r="AU327" s="225" t="s">
        <v>84</v>
      </c>
      <c r="AV327" s="12" t="s">
        <v>84</v>
      </c>
      <c r="AW327" s="12" t="s">
        <v>37</v>
      </c>
      <c r="AX327" s="12" t="s">
        <v>74</v>
      </c>
      <c r="AY327" s="225" t="s">
        <v>162</v>
      </c>
    </row>
    <row r="328" spans="2:65" s="11" customFormat="1" ht="13.5">
      <c r="B328" s="203"/>
      <c r="C328" s="204"/>
      <c r="D328" s="205" t="s">
        <v>171</v>
      </c>
      <c r="E328" s="206" t="s">
        <v>21</v>
      </c>
      <c r="F328" s="207" t="s">
        <v>558</v>
      </c>
      <c r="G328" s="204"/>
      <c r="H328" s="208" t="s">
        <v>21</v>
      </c>
      <c r="I328" s="209"/>
      <c r="J328" s="204"/>
      <c r="K328" s="204"/>
      <c r="L328" s="210"/>
      <c r="M328" s="211"/>
      <c r="N328" s="212"/>
      <c r="O328" s="212"/>
      <c r="P328" s="212"/>
      <c r="Q328" s="212"/>
      <c r="R328" s="212"/>
      <c r="S328" s="212"/>
      <c r="T328" s="213"/>
      <c r="AT328" s="214" t="s">
        <v>171</v>
      </c>
      <c r="AU328" s="214" t="s">
        <v>84</v>
      </c>
      <c r="AV328" s="11" t="s">
        <v>82</v>
      </c>
      <c r="AW328" s="11" t="s">
        <v>37</v>
      </c>
      <c r="AX328" s="11" t="s">
        <v>74</v>
      </c>
      <c r="AY328" s="214" t="s">
        <v>162</v>
      </c>
    </row>
    <row r="329" spans="2:65" s="12" customFormat="1" ht="13.5">
      <c r="B329" s="215"/>
      <c r="C329" s="216"/>
      <c r="D329" s="226" t="s">
        <v>171</v>
      </c>
      <c r="E329" s="227" t="s">
        <v>21</v>
      </c>
      <c r="F329" s="228" t="s">
        <v>559</v>
      </c>
      <c r="G329" s="216"/>
      <c r="H329" s="229">
        <v>0.16500000000000001</v>
      </c>
      <c r="I329" s="220"/>
      <c r="J329" s="216"/>
      <c r="K329" s="216"/>
      <c r="L329" s="221"/>
      <c r="M329" s="222"/>
      <c r="N329" s="223"/>
      <c r="O329" s="223"/>
      <c r="P329" s="223"/>
      <c r="Q329" s="223"/>
      <c r="R329" s="223"/>
      <c r="S329" s="223"/>
      <c r="T329" s="224"/>
      <c r="AT329" s="225" t="s">
        <v>171</v>
      </c>
      <c r="AU329" s="225" t="s">
        <v>84</v>
      </c>
      <c r="AV329" s="12" t="s">
        <v>84</v>
      </c>
      <c r="AW329" s="12" t="s">
        <v>37</v>
      </c>
      <c r="AX329" s="12" t="s">
        <v>74</v>
      </c>
      <c r="AY329" s="225" t="s">
        <v>162</v>
      </c>
    </row>
    <row r="330" spans="2:65" s="1" customFormat="1" ht="31.5" customHeight="1">
      <c r="B330" s="39"/>
      <c r="C330" s="191" t="s">
        <v>560</v>
      </c>
      <c r="D330" s="191" t="s">
        <v>164</v>
      </c>
      <c r="E330" s="192" t="s">
        <v>561</v>
      </c>
      <c r="F330" s="193" t="s">
        <v>562</v>
      </c>
      <c r="G330" s="194" t="s">
        <v>357</v>
      </c>
      <c r="H330" s="195">
        <v>6</v>
      </c>
      <c r="I330" s="196"/>
      <c r="J330" s="197">
        <f>ROUND(I330*H330,2)</f>
        <v>0</v>
      </c>
      <c r="K330" s="193" t="s">
        <v>168</v>
      </c>
      <c r="L330" s="59"/>
      <c r="M330" s="198" t="s">
        <v>21</v>
      </c>
      <c r="N330" s="199" t="s">
        <v>45</v>
      </c>
      <c r="O330" s="40"/>
      <c r="P330" s="200">
        <f>O330*H330</f>
        <v>0</v>
      </c>
      <c r="Q330" s="200">
        <v>2.6839999999999999E-2</v>
      </c>
      <c r="R330" s="200">
        <f>Q330*H330</f>
        <v>0.16103999999999999</v>
      </c>
      <c r="S330" s="200">
        <v>0</v>
      </c>
      <c r="T330" s="201">
        <f>S330*H330</f>
        <v>0</v>
      </c>
      <c r="AR330" s="22" t="s">
        <v>169</v>
      </c>
      <c r="AT330" s="22" t="s">
        <v>164</v>
      </c>
      <c r="AU330" s="22" t="s">
        <v>84</v>
      </c>
      <c r="AY330" s="22" t="s">
        <v>162</v>
      </c>
      <c r="BE330" s="202">
        <f>IF(N330="základní",J330,0)</f>
        <v>0</v>
      </c>
      <c r="BF330" s="202">
        <f>IF(N330="snížená",J330,0)</f>
        <v>0</v>
      </c>
      <c r="BG330" s="202">
        <f>IF(N330="zákl. přenesená",J330,0)</f>
        <v>0</v>
      </c>
      <c r="BH330" s="202">
        <f>IF(N330="sníž. přenesená",J330,0)</f>
        <v>0</v>
      </c>
      <c r="BI330" s="202">
        <f>IF(N330="nulová",J330,0)</f>
        <v>0</v>
      </c>
      <c r="BJ330" s="22" t="s">
        <v>82</v>
      </c>
      <c r="BK330" s="202">
        <f>ROUND(I330*H330,2)</f>
        <v>0</v>
      </c>
      <c r="BL330" s="22" t="s">
        <v>169</v>
      </c>
      <c r="BM330" s="22" t="s">
        <v>563</v>
      </c>
    </row>
    <row r="331" spans="2:65" s="11" customFormat="1" ht="13.5">
      <c r="B331" s="203"/>
      <c r="C331" s="204"/>
      <c r="D331" s="205" t="s">
        <v>171</v>
      </c>
      <c r="E331" s="206" t="s">
        <v>21</v>
      </c>
      <c r="F331" s="207" t="s">
        <v>564</v>
      </c>
      <c r="G331" s="204"/>
      <c r="H331" s="208" t="s">
        <v>21</v>
      </c>
      <c r="I331" s="209"/>
      <c r="J331" s="204"/>
      <c r="K331" s="204"/>
      <c r="L331" s="210"/>
      <c r="M331" s="211"/>
      <c r="N331" s="212"/>
      <c r="O331" s="212"/>
      <c r="P331" s="212"/>
      <c r="Q331" s="212"/>
      <c r="R331" s="212"/>
      <c r="S331" s="212"/>
      <c r="T331" s="213"/>
      <c r="AT331" s="214" t="s">
        <v>171</v>
      </c>
      <c r="AU331" s="214" t="s">
        <v>84</v>
      </c>
      <c r="AV331" s="11" t="s">
        <v>82</v>
      </c>
      <c r="AW331" s="11" t="s">
        <v>37</v>
      </c>
      <c r="AX331" s="11" t="s">
        <v>74</v>
      </c>
      <c r="AY331" s="214" t="s">
        <v>162</v>
      </c>
    </row>
    <row r="332" spans="2:65" s="12" customFormat="1" ht="13.5">
      <c r="B332" s="215"/>
      <c r="C332" s="216"/>
      <c r="D332" s="205" t="s">
        <v>171</v>
      </c>
      <c r="E332" s="217" t="s">
        <v>21</v>
      </c>
      <c r="F332" s="218" t="s">
        <v>179</v>
      </c>
      <c r="G332" s="216"/>
      <c r="H332" s="219">
        <v>3</v>
      </c>
      <c r="I332" s="220"/>
      <c r="J332" s="216"/>
      <c r="K332" s="216"/>
      <c r="L332" s="221"/>
      <c r="M332" s="222"/>
      <c r="N332" s="223"/>
      <c r="O332" s="223"/>
      <c r="P332" s="223"/>
      <c r="Q332" s="223"/>
      <c r="R332" s="223"/>
      <c r="S332" s="223"/>
      <c r="T332" s="224"/>
      <c r="AT332" s="225" t="s">
        <v>171</v>
      </c>
      <c r="AU332" s="225" t="s">
        <v>84</v>
      </c>
      <c r="AV332" s="12" t="s">
        <v>84</v>
      </c>
      <c r="AW332" s="12" t="s">
        <v>37</v>
      </c>
      <c r="AX332" s="12" t="s">
        <v>74</v>
      </c>
      <c r="AY332" s="225" t="s">
        <v>162</v>
      </c>
    </row>
    <row r="333" spans="2:65" s="11" customFormat="1" ht="13.5">
      <c r="B333" s="203"/>
      <c r="C333" s="204"/>
      <c r="D333" s="205" t="s">
        <v>171</v>
      </c>
      <c r="E333" s="206" t="s">
        <v>21</v>
      </c>
      <c r="F333" s="207" t="s">
        <v>495</v>
      </c>
      <c r="G333" s="204"/>
      <c r="H333" s="208" t="s">
        <v>21</v>
      </c>
      <c r="I333" s="209"/>
      <c r="J333" s="204"/>
      <c r="K333" s="204"/>
      <c r="L333" s="210"/>
      <c r="M333" s="211"/>
      <c r="N333" s="212"/>
      <c r="O333" s="212"/>
      <c r="P333" s="212"/>
      <c r="Q333" s="212"/>
      <c r="R333" s="212"/>
      <c r="S333" s="212"/>
      <c r="T333" s="213"/>
      <c r="AT333" s="214" t="s">
        <v>171</v>
      </c>
      <c r="AU333" s="214" t="s">
        <v>84</v>
      </c>
      <c r="AV333" s="11" t="s">
        <v>82</v>
      </c>
      <c r="AW333" s="11" t="s">
        <v>37</v>
      </c>
      <c r="AX333" s="11" t="s">
        <v>74</v>
      </c>
      <c r="AY333" s="214" t="s">
        <v>162</v>
      </c>
    </row>
    <row r="334" spans="2:65" s="12" customFormat="1" ht="13.5">
      <c r="B334" s="215"/>
      <c r="C334" s="216"/>
      <c r="D334" s="226" t="s">
        <v>171</v>
      </c>
      <c r="E334" s="227" t="s">
        <v>21</v>
      </c>
      <c r="F334" s="228" t="s">
        <v>179</v>
      </c>
      <c r="G334" s="216"/>
      <c r="H334" s="229">
        <v>3</v>
      </c>
      <c r="I334" s="220"/>
      <c r="J334" s="216"/>
      <c r="K334" s="216"/>
      <c r="L334" s="221"/>
      <c r="M334" s="222"/>
      <c r="N334" s="223"/>
      <c r="O334" s="223"/>
      <c r="P334" s="223"/>
      <c r="Q334" s="223"/>
      <c r="R334" s="223"/>
      <c r="S334" s="223"/>
      <c r="T334" s="224"/>
      <c r="AT334" s="225" t="s">
        <v>171</v>
      </c>
      <c r="AU334" s="225" t="s">
        <v>84</v>
      </c>
      <c r="AV334" s="12" t="s">
        <v>84</v>
      </c>
      <c r="AW334" s="12" t="s">
        <v>37</v>
      </c>
      <c r="AX334" s="12" t="s">
        <v>74</v>
      </c>
      <c r="AY334" s="225" t="s">
        <v>162</v>
      </c>
    </row>
    <row r="335" spans="2:65" s="1" customFormat="1" ht="31.5" customHeight="1">
      <c r="B335" s="39"/>
      <c r="C335" s="191" t="s">
        <v>565</v>
      </c>
      <c r="D335" s="191" t="s">
        <v>164</v>
      </c>
      <c r="E335" s="192" t="s">
        <v>566</v>
      </c>
      <c r="F335" s="193" t="s">
        <v>567</v>
      </c>
      <c r="G335" s="194" t="s">
        <v>357</v>
      </c>
      <c r="H335" s="195">
        <v>4</v>
      </c>
      <c r="I335" s="196"/>
      <c r="J335" s="197">
        <f>ROUND(I335*H335,2)</f>
        <v>0</v>
      </c>
      <c r="K335" s="193" t="s">
        <v>168</v>
      </c>
      <c r="L335" s="59"/>
      <c r="M335" s="198" t="s">
        <v>21</v>
      </c>
      <c r="N335" s="199" t="s">
        <v>45</v>
      </c>
      <c r="O335" s="40"/>
      <c r="P335" s="200">
        <f>O335*H335</f>
        <v>0</v>
      </c>
      <c r="Q335" s="200">
        <v>4.0259999999999997E-2</v>
      </c>
      <c r="R335" s="200">
        <f>Q335*H335</f>
        <v>0.16103999999999999</v>
      </c>
      <c r="S335" s="200">
        <v>0</v>
      </c>
      <c r="T335" s="201">
        <f>S335*H335</f>
        <v>0</v>
      </c>
      <c r="AR335" s="22" t="s">
        <v>169</v>
      </c>
      <c r="AT335" s="22" t="s">
        <v>164</v>
      </c>
      <c r="AU335" s="22" t="s">
        <v>84</v>
      </c>
      <c r="AY335" s="22" t="s">
        <v>162</v>
      </c>
      <c r="BE335" s="202">
        <f>IF(N335="základní",J335,0)</f>
        <v>0</v>
      </c>
      <c r="BF335" s="202">
        <f>IF(N335="snížená",J335,0)</f>
        <v>0</v>
      </c>
      <c r="BG335" s="202">
        <f>IF(N335="zákl. přenesená",J335,0)</f>
        <v>0</v>
      </c>
      <c r="BH335" s="202">
        <f>IF(N335="sníž. přenesená",J335,0)</f>
        <v>0</v>
      </c>
      <c r="BI335" s="202">
        <f>IF(N335="nulová",J335,0)</f>
        <v>0</v>
      </c>
      <c r="BJ335" s="22" t="s">
        <v>82</v>
      </c>
      <c r="BK335" s="202">
        <f>ROUND(I335*H335,2)</f>
        <v>0</v>
      </c>
      <c r="BL335" s="22" t="s">
        <v>169</v>
      </c>
      <c r="BM335" s="22" t="s">
        <v>568</v>
      </c>
    </row>
    <row r="336" spans="2:65" s="11" customFormat="1" ht="13.5">
      <c r="B336" s="203"/>
      <c r="C336" s="204"/>
      <c r="D336" s="205" t="s">
        <v>171</v>
      </c>
      <c r="E336" s="206" t="s">
        <v>21</v>
      </c>
      <c r="F336" s="207" t="s">
        <v>492</v>
      </c>
      <c r="G336" s="204"/>
      <c r="H336" s="208" t="s">
        <v>21</v>
      </c>
      <c r="I336" s="209"/>
      <c r="J336" s="204"/>
      <c r="K336" s="204"/>
      <c r="L336" s="210"/>
      <c r="M336" s="211"/>
      <c r="N336" s="212"/>
      <c r="O336" s="212"/>
      <c r="P336" s="212"/>
      <c r="Q336" s="212"/>
      <c r="R336" s="212"/>
      <c r="S336" s="212"/>
      <c r="T336" s="213"/>
      <c r="AT336" s="214" t="s">
        <v>171</v>
      </c>
      <c r="AU336" s="214" t="s">
        <v>84</v>
      </c>
      <c r="AV336" s="11" t="s">
        <v>82</v>
      </c>
      <c r="AW336" s="11" t="s">
        <v>37</v>
      </c>
      <c r="AX336" s="11" t="s">
        <v>74</v>
      </c>
      <c r="AY336" s="214" t="s">
        <v>162</v>
      </c>
    </row>
    <row r="337" spans="2:65" s="12" customFormat="1" ht="13.5">
      <c r="B337" s="215"/>
      <c r="C337" s="216"/>
      <c r="D337" s="205" t="s">
        <v>171</v>
      </c>
      <c r="E337" s="217" t="s">
        <v>21</v>
      </c>
      <c r="F337" s="218" t="s">
        <v>84</v>
      </c>
      <c r="G337" s="216"/>
      <c r="H337" s="219">
        <v>2</v>
      </c>
      <c r="I337" s="220"/>
      <c r="J337" s="216"/>
      <c r="K337" s="216"/>
      <c r="L337" s="221"/>
      <c r="M337" s="222"/>
      <c r="N337" s="223"/>
      <c r="O337" s="223"/>
      <c r="P337" s="223"/>
      <c r="Q337" s="223"/>
      <c r="R337" s="223"/>
      <c r="S337" s="223"/>
      <c r="T337" s="224"/>
      <c r="AT337" s="225" t="s">
        <v>171</v>
      </c>
      <c r="AU337" s="225" t="s">
        <v>84</v>
      </c>
      <c r="AV337" s="12" t="s">
        <v>84</v>
      </c>
      <c r="AW337" s="12" t="s">
        <v>37</v>
      </c>
      <c r="AX337" s="12" t="s">
        <v>74</v>
      </c>
      <c r="AY337" s="225" t="s">
        <v>162</v>
      </c>
    </row>
    <row r="338" spans="2:65" s="11" customFormat="1" ht="13.5">
      <c r="B338" s="203"/>
      <c r="C338" s="204"/>
      <c r="D338" s="205" t="s">
        <v>171</v>
      </c>
      <c r="E338" s="206" t="s">
        <v>21</v>
      </c>
      <c r="F338" s="207" t="s">
        <v>495</v>
      </c>
      <c r="G338" s="204"/>
      <c r="H338" s="208" t="s">
        <v>21</v>
      </c>
      <c r="I338" s="209"/>
      <c r="J338" s="204"/>
      <c r="K338" s="204"/>
      <c r="L338" s="210"/>
      <c r="M338" s="211"/>
      <c r="N338" s="212"/>
      <c r="O338" s="212"/>
      <c r="P338" s="212"/>
      <c r="Q338" s="212"/>
      <c r="R338" s="212"/>
      <c r="S338" s="212"/>
      <c r="T338" s="213"/>
      <c r="AT338" s="214" t="s">
        <v>171</v>
      </c>
      <c r="AU338" s="214" t="s">
        <v>84</v>
      </c>
      <c r="AV338" s="11" t="s">
        <v>82</v>
      </c>
      <c r="AW338" s="11" t="s">
        <v>37</v>
      </c>
      <c r="AX338" s="11" t="s">
        <v>74</v>
      </c>
      <c r="AY338" s="214" t="s">
        <v>162</v>
      </c>
    </row>
    <row r="339" spans="2:65" s="12" customFormat="1" ht="13.5">
      <c r="B339" s="215"/>
      <c r="C339" s="216"/>
      <c r="D339" s="226" t="s">
        <v>171</v>
      </c>
      <c r="E339" s="227" t="s">
        <v>21</v>
      </c>
      <c r="F339" s="228" t="s">
        <v>84</v>
      </c>
      <c r="G339" s="216"/>
      <c r="H339" s="229">
        <v>2</v>
      </c>
      <c r="I339" s="220"/>
      <c r="J339" s="216"/>
      <c r="K339" s="216"/>
      <c r="L339" s="221"/>
      <c r="M339" s="222"/>
      <c r="N339" s="223"/>
      <c r="O339" s="223"/>
      <c r="P339" s="223"/>
      <c r="Q339" s="223"/>
      <c r="R339" s="223"/>
      <c r="S339" s="223"/>
      <c r="T339" s="224"/>
      <c r="AT339" s="225" t="s">
        <v>171</v>
      </c>
      <c r="AU339" s="225" t="s">
        <v>84</v>
      </c>
      <c r="AV339" s="12" t="s">
        <v>84</v>
      </c>
      <c r="AW339" s="12" t="s">
        <v>37</v>
      </c>
      <c r="AX339" s="12" t="s">
        <v>74</v>
      </c>
      <c r="AY339" s="225" t="s">
        <v>162</v>
      </c>
    </row>
    <row r="340" spans="2:65" s="1" customFormat="1" ht="31.5" customHeight="1">
      <c r="B340" s="39"/>
      <c r="C340" s="191" t="s">
        <v>569</v>
      </c>
      <c r="D340" s="191" t="s">
        <v>164</v>
      </c>
      <c r="E340" s="192" t="s">
        <v>570</v>
      </c>
      <c r="F340" s="193" t="s">
        <v>571</v>
      </c>
      <c r="G340" s="194" t="s">
        <v>357</v>
      </c>
      <c r="H340" s="195">
        <v>14</v>
      </c>
      <c r="I340" s="196"/>
      <c r="J340" s="197">
        <f>ROUND(I340*H340,2)</f>
        <v>0</v>
      </c>
      <c r="K340" s="193" t="s">
        <v>168</v>
      </c>
      <c r="L340" s="59"/>
      <c r="M340" s="198" t="s">
        <v>21</v>
      </c>
      <c r="N340" s="199" t="s">
        <v>45</v>
      </c>
      <c r="O340" s="40"/>
      <c r="P340" s="200">
        <f>O340*H340</f>
        <v>0</v>
      </c>
      <c r="Q340" s="200">
        <v>3.7269999999999998E-2</v>
      </c>
      <c r="R340" s="200">
        <f>Q340*H340</f>
        <v>0.52177999999999991</v>
      </c>
      <c r="S340" s="200">
        <v>0</v>
      </c>
      <c r="T340" s="201">
        <f>S340*H340</f>
        <v>0</v>
      </c>
      <c r="AR340" s="22" t="s">
        <v>169</v>
      </c>
      <c r="AT340" s="22" t="s">
        <v>164</v>
      </c>
      <c r="AU340" s="22" t="s">
        <v>84</v>
      </c>
      <c r="AY340" s="22" t="s">
        <v>162</v>
      </c>
      <c r="BE340" s="202">
        <f>IF(N340="základní",J340,0)</f>
        <v>0</v>
      </c>
      <c r="BF340" s="202">
        <f>IF(N340="snížená",J340,0)</f>
        <v>0</v>
      </c>
      <c r="BG340" s="202">
        <f>IF(N340="zákl. přenesená",J340,0)</f>
        <v>0</v>
      </c>
      <c r="BH340" s="202">
        <f>IF(N340="sníž. přenesená",J340,0)</f>
        <v>0</v>
      </c>
      <c r="BI340" s="202">
        <f>IF(N340="nulová",J340,0)</f>
        <v>0</v>
      </c>
      <c r="BJ340" s="22" t="s">
        <v>82</v>
      </c>
      <c r="BK340" s="202">
        <f>ROUND(I340*H340,2)</f>
        <v>0</v>
      </c>
      <c r="BL340" s="22" t="s">
        <v>169</v>
      </c>
      <c r="BM340" s="22" t="s">
        <v>572</v>
      </c>
    </row>
    <row r="341" spans="2:65" s="11" customFormat="1" ht="13.5">
      <c r="B341" s="203"/>
      <c r="C341" s="204"/>
      <c r="D341" s="205" t="s">
        <v>171</v>
      </c>
      <c r="E341" s="206" t="s">
        <v>21</v>
      </c>
      <c r="F341" s="207" t="s">
        <v>492</v>
      </c>
      <c r="G341" s="204"/>
      <c r="H341" s="208" t="s">
        <v>21</v>
      </c>
      <c r="I341" s="209"/>
      <c r="J341" s="204"/>
      <c r="K341" s="204"/>
      <c r="L341" s="210"/>
      <c r="M341" s="211"/>
      <c r="N341" s="212"/>
      <c r="O341" s="212"/>
      <c r="P341" s="212"/>
      <c r="Q341" s="212"/>
      <c r="R341" s="212"/>
      <c r="S341" s="212"/>
      <c r="T341" s="213"/>
      <c r="AT341" s="214" t="s">
        <v>171</v>
      </c>
      <c r="AU341" s="214" t="s">
        <v>84</v>
      </c>
      <c r="AV341" s="11" t="s">
        <v>82</v>
      </c>
      <c r="AW341" s="11" t="s">
        <v>37</v>
      </c>
      <c r="AX341" s="11" t="s">
        <v>74</v>
      </c>
      <c r="AY341" s="214" t="s">
        <v>162</v>
      </c>
    </row>
    <row r="342" spans="2:65" s="12" customFormat="1" ht="13.5">
      <c r="B342" s="215"/>
      <c r="C342" s="216"/>
      <c r="D342" s="205" t="s">
        <v>171</v>
      </c>
      <c r="E342" s="217" t="s">
        <v>21</v>
      </c>
      <c r="F342" s="218" t="s">
        <v>190</v>
      </c>
      <c r="G342" s="216"/>
      <c r="H342" s="219">
        <v>5</v>
      </c>
      <c r="I342" s="220"/>
      <c r="J342" s="216"/>
      <c r="K342" s="216"/>
      <c r="L342" s="221"/>
      <c r="M342" s="222"/>
      <c r="N342" s="223"/>
      <c r="O342" s="223"/>
      <c r="P342" s="223"/>
      <c r="Q342" s="223"/>
      <c r="R342" s="223"/>
      <c r="S342" s="223"/>
      <c r="T342" s="224"/>
      <c r="AT342" s="225" t="s">
        <v>171</v>
      </c>
      <c r="AU342" s="225" t="s">
        <v>84</v>
      </c>
      <c r="AV342" s="12" t="s">
        <v>84</v>
      </c>
      <c r="AW342" s="12" t="s">
        <v>37</v>
      </c>
      <c r="AX342" s="12" t="s">
        <v>74</v>
      </c>
      <c r="AY342" s="225" t="s">
        <v>162</v>
      </c>
    </row>
    <row r="343" spans="2:65" s="11" customFormat="1" ht="13.5">
      <c r="B343" s="203"/>
      <c r="C343" s="204"/>
      <c r="D343" s="205" t="s">
        <v>171</v>
      </c>
      <c r="E343" s="206" t="s">
        <v>21</v>
      </c>
      <c r="F343" s="207" t="s">
        <v>495</v>
      </c>
      <c r="G343" s="204"/>
      <c r="H343" s="208" t="s">
        <v>21</v>
      </c>
      <c r="I343" s="209"/>
      <c r="J343" s="204"/>
      <c r="K343" s="204"/>
      <c r="L343" s="210"/>
      <c r="M343" s="211"/>
      <c r="N343" s="212"/>
      <c r="O343" s="212"/>
      <c r="P343" s="212"/>
      <c r="Q343" s="212"/>
      <c r="R343" s="212"/>
      <c r="S343" s="212"/>
      <c r="T343" s="213"/>
      <c r="AT343" s="214" t="s">
        <v>171</v>
      </c>
      <c r="AU343" s="214" t="s">
        <v>84</v>
      </c>
      <c r="AV343" s="11" t="s">
        <v>82</v>
      </c>
      <c r="AW343" s="11" t="s">
        <v>37</v>
      </c>
      <c r="AX343" s="11" t="s">
        <v>74</v>
      </c>
      <c r="AY343" s="214" t="s">
        <v>162</v>
      </c>
    </row>
    <row r="344" spans="2:65" s="12" customFormat="1" ht="13.5">
      <c r="B344" s="215"/>
      <c r="C344" s="216"/>
      <c r="D344" s="226" t="s">
        <v>171</v>
      </c>
      <c r="E344" s="227" t="s">
        <v>21</v>
      </c>
      <c r="F344" s="228" t="s">
        <v>210</v>
      </c>
      <c r="G344" s="216"/>
      <c r="H344" s="229">
        <v>9</v>
      </c>
      <c r="I344" s="220"/>
      <c r="J344" s="216"/>
      <c r="K344" s="216"/>
      <c r="L344" s="221"/>
      <c r="M344" s="222"/>
      <c r="N344" s="223"/>
      <c r="O344" s="223"/>
      <c r="P344" s="223"/>
      <c r="Q344" s="223"/>
      <c r="R344" s="223"/>
      <c r="S344" s="223"/>
      <c r="T344" s="224"/>
      <c r="AT344" s="225" t="s">
        <v>171</v>
      </c>
      <c r="AU344" s="225" t="s">
        <v>84</v>
      </c>
      <c r="AV344" s="12" t="s">
        <v>84</v>
      </c>
      <c r="AW344" s="12" t="s">
        <v>37</v>
      </c>
      <c r="AX344" s="12" t="s">
        <v>74</v>
      </c>
      <c r="AY344" s="225" t="s">
        <v>162</v>
      </c>
    </row>
    <row r="345" spans="2:65" s="1" customFormat="1" ht="31.5" customHeight="1">
      <c r="B345" s="39"/>
      <c r="C345" s="191" t="s">
        <v>573</v>
      </c>
      <c r="D345" s="191" t="s">
        <v>164</v>
      </c>
      <c r="E345" s="192" t="s">
        <v>574</v>
      </c>
      <c r="F345" s="193" t="s">
        <v>575</v>
      </c>
      <c r="G345" s="194" t="s">
        <v>357</v>
      </c>
      <c r="H345" s="195">
        <v>60</v>
      </c>
      <c r="I345" s="196"/>
      <c r="J345" s="197">
        <f>ROUND(I345*H345,2)</f>
        <v>0</v>
      </c>
      <c r="K345" s="193" t="s">
        <v>168</v>
      </c>
      <c r="L345" s="59"/>
      <c r="M345" s="198" t="s">
        <v>21</v>
      </c>
      <c r="N345" s="199" t="s">
        <v>45</v>
      </c>
      <c r="O345" s="40"/>
      <c r="P345" s="200">
        <f>O345*H345</f>
        <v>0</v>
      </c>
      <c r="Q345" s="200">
        <v>5.5629999999999999E-2</v>
      </c>
      <c r="R345" s="200">
        <f>Q345*H345</f>
        <v>3.3378000000000001</v>
      </c>
      <c r="S345" s="200">
        <v>0</v>
      </c>
      <c r="T345" s="201">
        <f>S345*H345</f>
        <v>0</v>
      </c>
      <c r="AR345" s="22" t="s">
        <v>169</v>
      </c>
      <c r="AT345" s="22" t="s">
        <v>164</v>
      </c>
      <c r="AU345" s="22" t="s">
        <v>84</v>
      </c>
      <c r="AY345" s="22" t="s">
        <v>162</v>
      </c>
      <c r="BE345" s="202">
        <f>IF(N345="základní",J345,0)</f>
        <v>0</v>
      </c>
      <c r="BF345" s="202">
        <f>IF(N345="snížená",J345,0)</f>
        <v>0</v>
      </c>
      <c r="BG345" s="202">
        <f>IF(N345="zákl. přenesená",J345,0)</f>
        <v>0</v>
      </c>
      <c r="BH345" s="202">
        <f>IF(N345="sníž. přenesená",J345,0)</f>
        <v>0</v>
      </c>
      <c r="BI345" s="202">
        <f>IF(N345="nulová",J345,0)</f>
        <v>0</v>
      </c>
      <c r="BJ345" s="22" t="s">
        <v>82</v>
      </c>
      <c r="BK345" s="202">
        <f>ROUND(I345*H345,2)</f>
        <v>0</v>
      </c>
      <c r="BL345" s="22" t="s">
        <v>169</v>
      </c>
      <c r="BM345" s="22" t="s">
        <v>576</v>
      </c>
    </row>
    <row r="346" spans="2:65" s="11" customFormat="1" ht="13.5">
      <c r="B346" s="203"/>
      <c r="C346" s="204"/>
      <c r="D346" s="205" t="s">
        <v>171</v>
      </c>
      <c r="E346" s="206" t="s">
        <v>21</v>
      </c>
      <c r="F346" s="207" t="s">
        <v>492</v>
      </c>
      <c r="G346" s="204"/>
      <c r="H346" s="208" t="s">
        <v>21</v>
      </c>
      <c r="I346" s="209"/>
      <c r="J346" s="204"/>
      <c r="K346" s="204"/>
      <c r="L346" s="210"/>
      <c r="M346" s="211"/>
      <c r="N346" s="212"/>
      <c r="O346" s="212"/>
      <c r="P346" s="212"/>
      <c r="Q346" s="212"/>
      <c r="R346" s="212"/>
      <c r="S346" s="212"/>
      <c r="T346" s="213"/>
      <c r="AT346" s="214" t="s">
        <v>171</v>
      </c>
      <c r="AU346" s="214" t="s">
        <v>84</v>
      </c>
      <c r="AV346" s="11" t="s">
        <v>82</v>
      </c>
      <c r="AW346" s="11" t="s">
        <v>37</v>
      </c>
      <c r="AX346" s="11" t="s">
        <v>74</v>
      </c>
      <c r="AY346" s="214" t="s">
        <v>162</v>
      </c>
    </row>
    <row r="347" spans="2:65" s="12" customFormat="1" ht="13.5">
      <c r="B347" s="215"/>
      <c r="C347" s="216"/>
      <c r="D347" s="205" t="s">
        <v>171</v>
      </c>
      <c r="E347" s="217" t="s">
        <v>21</v>
      </c>
      <c r="F347" s="218" t="s">
        <v>304</v>
      </c>
      <c r="G347" s="216"/>
      <c r="H347" s="219">
        <v>26</v>
      </c>
      <c r="I347" s="220"/>
      <c r="J347" s="216"/>
      <c r="K347" s="216"/>
      <c r="L347" s="221"/>
      <c r="M347" s="222"/>
      <c r="N347" s="223"/>
      <c r="O347" s="223"/>
      <c r="P347" s="223"/>
      <c r="Q347" s="223"/>
      <c r="R347" s="223"/>
      <c r="S347" s="223"/>
      <c r="T347" s="224"/>
      <c r="AT347" s="225" t="s">
        <v>171</v>
      </c>
      <c r="AU347" s="225" t="s">
        <v>84</v>
      </c>
      <c r="AV347" s="12" t="s">
        <v>84</v>
      </c>
      <c r="AW347" s="12" t="s">
        <v>37</v>
      </c>
      <c r="AX347" s="12" t="s">
        <v>74</v>
      </c>
      <c r="AY347" s="225" t="s">
        <v>162</v>
      </c>
    </row>
    <row r="348" spans="2:65" s="11" customFormat="1" ht="13.5">
      <c r="B348" s="203"/>
      <c r="C348" s="204"/>
      <c r="D348" s="205" t="s">
        <v>171</v>
      </c>
      <c r="E348" s="206" t="s">
        <v>21</v>
      </c>
      <c r="F348" s="207" t="s">
        <v>495</v>
      </c>
      <c r="G348" s="204"/>
      <c r="H348" s="208" t="s">
        <v>21</v>
      </c>
      <c r="I348" s="209"/>
      <c r="J348" s="204"/>
      <c r="K348" s="204"/>
      <c r="L348" s="210"/>
      <c r="M348" s="211"/>
      <c r="N348" s="212"/>
      <c r="O348" s="212"/>
      <c r="P348" s="212"/>
      <c r="Q348" s="212"/>
      <c r="R348" s="212"/>
      <c r="S348" s="212"/>
      <c r="T348" s="213"/>
      <c r="AT348" s="214" t="s">
        <v>171</v>
      </c>
      <c r="AU348" s="214" t="s">
        <v>84</v>
      </c>
      <c r="AV348" s="11" t="s">
        <v>82</v>
      </c>
      <c r="AW348" s="11" t="s">
        <v>37</v>
      </c>
      <c r="AX348" s="11" t="s">
        <v>74</v>
      </c>
      <c r="AY348" s="214" t="s">
        <v>162</v>
      </c>
    </row>
    <row r="349" spans="2:65" s="12" customFormat="1" ht="13.5">
      <c r="B349" s="215"/>
      <c r="C349" s="216"/>
      <c r="D349" s="205" t="s">
        <v>171</v>
      </c>
      <c r="E349" s="217" t="s">
        <v>21</v>
      </c>
      <c r="F349" s="218" t="s">
        <v>304</v>
      </c>
      <c r="G349" s="216"/>
      <c r="H349" s="219">
        <v>26</v>
      </c>
      <c r="I349" s="220"/>
      <c r="J349" s="216"/>
      <c r="K349" s="216"/>
      <c r="L349" s="221"/>
      <c r="M349" s="222"/>
      <c r="N349" s="223"/>
      <c r="O349" s="223"/>
      <c r="P349" s="223"/>
      <c r="Q349" s="223"/>
      <c r="R349" s="223"/>
      <c r="S349" s="223"/>
      <c r="T349" s="224"/>
      <c r="AT349" s="225" t="s">
        <v>171</v>
      </c>
      <c r="AU349" s="225" t="s">
        <v>84</v>
      </c>
      <c r="AV349" s="12" t="s">
        <v>84</v>
      </c>
      <c r="AW349" s="12" t="s">
        <v>37</v>
      </c>
      <c r="AX349" s="12" t="s">
        <v>74</v>
      </c>
      <c r="AY349" s="225" t="s">
        <v>162</v>
      </c>
    </row>
    <row r="350" spans="2:65" s="11" customFormat="1" ht="13.5">
      <c r="B350" s="203"/>
      <c r="C350" s="204"/>
      <c r="D350" s="205" t="s">
        <v>171</v>
      </c>
      <c r="E350" s="206" t="s">
        <v>21</v>
      </c>
      <c r="F350" s="207" t="s">
        <v>577</v>
      </c>
      <c r="G350" s="204"/>
      <c r="H350" s="208" t="s">
        <v>21</v>
      </c>
      <c r="I350" s="209"/>
      <c r="J350" s="204"/>
      <c r="K350" s="204"/>
      <c r="L350" s="210"/>
      <c r="M350" s="211"/>
      <c r="N350" s="212"/>
      <c r="O350" s="212"/>
      <c r="P350" s="212"/>
      <c r="Q350" s="212"/>
      <c r="R350" s="212"/>
      <c r="S350" s="212"/>
      <c r="T350" s="213"/>
      <c r="AT350" s="214" t="s">
        <v>171</v>
      </c>
      <c r="AU350" s="214" t="s">
        <v>84</v>
      </c>
      <c r="AV350" s="11" t="s">
        <v>82</v>
      </c>
      <c r="AW350" s="11" t="s">
        <v>37</v>
      </c>
      <c r="AX350" s="11" t="s">
        <v>74</v>
      </c>
      <c r="AY350" s="214" t="s">
        <v>162</v>
      </c>
    </row>
    <row r="351" spans="2:65" s="12" customFormat="1" ht="13.5">
      <c r="B351" s="215"/>
      <c r="C351" s="216"/>
      <c r="D351" s="226" t="s">
        <v>171</v>
      </c>
      <c r="E351" s="227" t="s">
        <v>21</v>
      </c>
      <c r="F351" s="228" t="s">
        <v>205</v>
      </c>
      <c r="G351" s="216"/>
      <c r="H351" s="229">
        <v>8</v>
      </c>
      <c r="I351" s="220"/>
      <c r="J351" s="216"/>
      <c r="K351" s="216"/>
      <c r="L351" s="221"/>
      <c r="M351" s="222"/>
      <c r="N351" s="223"/>
      <c r="O351" s="223"/>
      <c r="P351" s="223"/>
      <c r="Q351" s="223"/>
      <c r="R351" s="223"/>
      <c r="S351" s="223"/>
      <c r="T351" s="224"/>
      <c r="AT351" s="225" t="s">
        <v>171</v>
      </c>
      <c r="AU351" s="225" t="s">
        <v>84</v>
      </c>
      <c r="AV351" s="12" t="s">
        <v>84</v>
      </c>
      <c r="AW351" s="12" t="s">
        <v>37</v>
      </c>
      <c r="AX351" s="12" t="s">
        <v>74</v>
      </c>
      <c r="AY351" s="225" t="s">
        <v>162</v>
      </c>
    </row>
    <row r="352" spans="2:65" s="1" customFormat="1" ht="31.5" customHeight="1">
      <c r="B352" s="39"/>
      <c r="C352" s="191" t="s">
        <v>578</v>
      </c>
      <c r="D352" s="191" t="s">
        <v>164</v>
      </c>
      <c r="E352" s="192" t="s">
        <v>579</v>
      </c>
      <c r="F352" s="193" t="s">
        <v>580</v>
      </c>
      <c r="G352" s="194" t="s">
        <v>357</v>
      </c>
      <c r="H352" s="195">
        <v>12</v>
      </c>
      <c r="I352" s="196"/>
      <c r="J352" s="197">
        <f>ROUND(I352*H352,2)</f>
        <v>0</v>
      </c>
      <c r="K352" s="193" t="s">
        <v>168</v>
      </c>
      <c r="L352" s="59"/>
      <c r="M352" s="198" t="s">
        <v>21</v>
      </c>
      <c r="N352" s="199" t="s">
        <v>45</v>
      </c>
      <c r="O352" s="40"/>
      <c r="P352" s="200">
        <f>O352*H352</f>
        <v>0</v>
      </c>
      <c r="Q352" s="200">
        <v>7.4289999999999995E-2</v>
      </c>
      <c r="R352" s="200">
        <f>Q352*H352</f>
        <v>0.89147999999999994</v>
      </c>
      <c r="S352" s="200">
        <v>0</v>
      </c>
      <c r="T352" s="201">
        <f>S352*H352</f>
        <v>0</v>
      </c>
      <c r="AR352" s="22" t="s">
        <v>169</v>
      </c>
      <c r="AT352" s="22" t="s">
        <v>164</v>
      </c>
      <c r="AU352" s="22" t="s">
        <v>84</v>
      </c>
      <c r="AY352" s="22" t="s">
        <v>162</v>
      </c>
      <c r="BE352" s="202">
        <f>IF(N352="základní",J352,0)</f>
        <v>0</v>
      </c>
      <c r="BF352" s="202">
        <f>IF(N352="snížená",J352,0)</f>
        <v>0</v>
      </c>
      <c r="BG352" s="202">
        <f>IF(N352="zákl. přenesená",J352,0)</f>
        <v>0</v>
      </c>
      <c r="BH352" s="202">
        <f>IF(N352="sníž. přenesená",J352,0)</f>
        <v>0</v>
      </c>
      <c r="BI352" s="202">
        <f>IF(N352="nulová",J352,0)</f>
        <v>0</v>
      </c>
      <c r="BJ352" s="22" t="s">
        <v>82</v>
      </c>
      <c r="BK352" s="202">
        <f>ROUND(I352*H352,2)</f>
        <v>0</v>
      </c>
      <c r="BL352" s="22" t="s">
        <v>169</v>
      </c>
      <c r="BM352" s="22" t="s">
        <v>581</v>
      </c>
    </row>
    <row r="353" spans="2:65" s="11" customFormat="1" ht="13.5">
      <c r="B353" s="203"/>
      <c r="C353" s="204"/>
      <c r="D353" s="205" t="s">
        <v>171</v>
      </c>
      <c r="E353" s="206" t="s">
        <v>21</v>
      </c>
      <c r="F353" s="207" t="s">
        <v>492</v>
      </c>
      <c r="G353" s="204"/>
      <c r="H353" s="208" t="s">
        <v>21</v>
      </c>
      <c r="I353" s="209"/>
      <c r="J353" s="204"/>
      <c r="K353" s="204"/>
      <c r="L353" s="210"/>
      <c r="M353" s="211"/>
      <c r="N353" s="212"/>
      <c r="O353" s="212"/>
      <c r="P353" s="212"/>
      <c r="Q353" s="212"/>
      <c r="R353" s="212"/>
      <c r="S353" s="212"/>
      <c r="T353" s="213"/>
      <c r="AT353" s="214" t="s">
        <v>171</v>
      </c>
      <c r="AU353" s="214" t="s">
        <v>84</v>
      </c>
      <c r="AV353" s="11" t="s">
        <v>82</v>
      </c>
      <c r="AW353" s="11" t="s">
        <v>37</v>
      </c>
      <c r="AX353" s="11" t="s">
        <v>74</v>
      </c>
      <c r="AY353" s="214" t="s">
        <v>162</v>
      </c>
    </row>
    <row r="354" spans="2:65" s="12" customFormat="1" ht="13.5">
      <c r="B354" s="215"/>
      <c r="C354" s="216"/>
      <c r="D354" s="205" t="s">
        <v>171</v>
      </c>
      <c r="E354" s="217" t="s">
        <v>21</v>
      </c>
      <c r="F354" s="218" t="s">
        <v>169</v>
      </c>
      <c r="G354" s="216"/>
      <c r="H354" s="219">
        <v>4</v>
      </c>
      <c r="I354" s="220"/>
      <c r="J354" s="216"/>
      <c r="K354" s="216"/>
      <c r="L354" s="221"/>
      <c r="M354" s="222"/>
      <c r="N354" s="223"/>
      <c r="O354" s="223"/>
      <c r="P354" s="223"/>
      <c r="Q354" s="223"/>
      <c r="R354" s="223"/>
      <c r="S354" s="223"/>
      <c r="T354" s="224"/>
      <c r="AT354" s="225" t="s">
        <v>171</v>
      </c>
      <c r="AU354" s="225" t="s">
        <v>84</v>
      </c>
      <c r="AV354" s="12" t="s">
        <v>84</v>
      </c>
      <c r="AW354" s="12" t="s">
        <v>37</v>
      </c>
      <c r="AX354" s="12" t="s">
        <v>74</v>
      </c>
      <c r="AY354" s="225" t="s">
        <v>162</v>
      </c>
    </row>
    <row r="355" spans="2:65" s="11" customFormat="1" ht="13.5">
      <c r="B355" s="203"/>
      <c r="C355" s="204"/>
      <c r="D355" s="205" t="s">
        <v>171</v>
      </c>
      <c r="E355" s="206" t="s">
        <v>21</v>
      </c>
      <c r="F355" s="207" t="s">
        <v>495</v>
      </c>
      <c r="G355" s="204"/>
      <c r="H355" s="208" t="s">
        <v>21</v>
      </c>
      <c r="I355" s="209"/>
      <c r="J355" s="204"/>
      <c r="K355" s="204"/>
      <c r="L355" s="210"/>
      <c r="M355" s="211"/>
      <c r="N355" s="212"/>
      <c r="O355" s="212"/>
      <c r="P355" s="212"/>
      <c r="Q355" s="212"/>
      <c r="R355" s="212"/>
      <c r="S355" s="212"/>
      <c r="T355" s="213"/>
      <c r="AT355" s="214" t="s">
        <v>171</v>
      </c>
      <c r="AU355" s="214" t="s">
        <v>84</v>
      </c>
      <c r="AV355" s="11" t="s">
        <v>82</v>
      </c>
      <c r="AW355" s="11" t="s">
        <v>37</v>
      </c>
      <c r="AX355" s="11" t="s">
        <v>74</v>
      </c>
      <c r="AY355" s="214" t="s">
        <v>162</v>
      </c>
    </row>
    <row r="356" spans="2:65" s="12" customFormat="1" ht="13.5">
      <c r="B356" s="215"/>
      <c r="C356" s="216"/>
      <c r="D356" s="205" t="s">
        <v>171</v>
      </c>
      <c r="E356" s="217" t="s">
        <v>21</v>
      </c>
      <c r="F356" s="218" t="s">
        <v>169</v>
      </c>
      <c r="G356" s="216"/>
      <c r="H356" s="219">
        <v>4</v>
      </c>
      <c r="I356" s="220"/>
      <c r="J356" s="216"/>
      <c r="K356" s="216"/>
      <c r="L356" s="221"/>
      <c r="M356" s="222"/>
      <c r="N356" s="223"/>
      <c r="O356" s="223"/>
      <c r="P356" s="223"/>
      <c r="Q356" s="223"/>
      <c r="R356" s="223"/>
      <c r="S356" s="223"/>
      <c r="T356" s="224"/>
      <c r="AT356" s="225" t="s">
        <v>171</v>
      </c>
      <c r="AU356" s="225" t="s">
        <v>84</v>
      </c>
      <c r="AV356" s="12" t="s">
        <v>84</v>
      </c>
      <c r="AW356" s="12" t="s">
        <v>37</v>
      </c>
      <c r="AX356" s="12" t="s">
        <v>74</v>
      </c>
      <c r="AY356" s="225" t="s">
        <v>162</v>
      </c>
    </row>
    <row r="357" spans="2:65" s="11" customFormat="1" ht="13.5">
      <c r="B357" s="203"/>
      <c r="C357" s="204"/>
      <c r="D357" s="205" t="s">
        <v>171</v>
      </c>
      <c r="E357" s="206" t="s">
        <v>21</v>
      </c>
      <c r="F357" s="207" t="s">
        <v>582</v>
      </c>
      <c r="G357" s="204"/>
      <c r="H357" s="208" t="s">
        <v>21</v>
      </c>
      <c r="I357" s="209"/>
      <c r="J357" s="204"/>
      <c r="K357" s="204"/>
      <c r="L357" s="210"/>
      <c r="M357" s="211"/>
      <c r="N357" s="212"/>
      <c r="O357" s="212"/>
      <c r="P357" s="212"/>
      <c r="Q357" s="212"/>
      <c r="R357" s="212"/>
      <c r="S357" s="212"/>
      <c r="T357" s="213"/>
      <c r="AT357" s="214" t="s">
        <v>171</v>
      </c>
      <c r="AU357" s="214" t="s">
        <v>84</v>
      </c>
      <c r="AV357" s="11" t="s">
        <v>82</v>
      </c>
      <c r="AW357" s="11" t="s">
        <v>37</v>
      </c>
      <c r="AX357" s="11" t="s">
        <v>74</v>
      </c>
      <c r="AY357" s="214" t="s">
        <v>162</v>
      </c>
    </row>
    <row r="358" spans="2:65" s="12" customFormat="1" ht="13.5">
      <c r="B358" s="215"/>
      <c r="C358" s="216"/>
      <c r="D358" s="226" t="s">
        <v>171</v>
      </c>
      <c r="E358" s="227" t="s">
        <v>21</v>
      </c>
      <c r="F358" s="228" t="s">
        <v>169</v>
      </c>
      <c r="G358" s="216"/>
      <c r="H358" s="229">
        <v>4</v>
      </c>
      <c r="I358" s="220"/>
      <c r="J358" s="216"/>
      <c r="K358" s="216"/>
      <c r="L358" s="221"/>
      <c r="M358" s="222"/>
      <c r="N358" s="223"/>
      <c r="O358" s="223"/>
      <c r="P358" s="223"/>
      <c r="Q358" s="223"/>
      <c r="R358" s="223"/>
      <c r="S358" s="223"/>
      <c r="T358" s="224"/>
      <c r="AT358" s="225" t="s">
        <v>171</v>
      </c>
      <c r="AU358" s="225" t="s">
        <v>84</v>
      </c>
      <c r="AV358" s="12" t="s">
        <v>84</v>
      </c>
      <c r="AW358" s="12" t="s">
        <v>37</v>
      </c>
      <c r="AX358" s="12" t="s">
        <v>74</v>
      </c>
      <c r="AY358" s="225" t="s">
        <v>162</v>
      </c>
    </row>
    <row r="359" spans="2:65" s="1" customFormat="1" ht="31.5" customHeight="1">
      <c r="B359" s="39"/>
      <c r="C359" s="191" t="s">
        <v>583</v>
      </c>
      <c r="D359" s="191" t="s">
        <v>164</v>
      </c>
      <c r="E359" s="192" t="s">
        <v>584</v>
      </c>
      <c r="F359" s="193" t="s">
        <v>585</v>
      </c>
      <c r="G359" s="194" t="s">
        <v>357</v>
      </c>
      <c r="H359" s="195">
        <v>16</v>
      </c>
      <c r="I359" s="196"/>
      <c r="J359" s="197">
        <f>ROUND(I359*H359,2)</f>
        <v>0</v>
      </c>
      <c r="K359" s="193" t="s">
        <v>168</v>
      </c>
      <c r="L359" s="59"/>
      <c r="M359" s="198" t="s">
        <v>21</v>
      </c>
      <c r="N359" s="199" t="s">
        <v>45</v>
      </c>
      <c r="O359" s="40"/>
      <c r="P359" s="200">
        <f>O359*H359</f>
        <v>0</v>
      </c>
      <c r="Q359" s="200">
        <v>0.10203</v>
      </c>
      <c r="R359" s="200">
        <f>Q359*H359</f>
        <v>1.6324799999999999</v>
      </c>
      <c r="S359" s="200">
        <v>0</v>
      </c>
      <c r="T359" s="201">
        <f>S359*H359</f>
        <v>0</v>
      </c>
      <c r="AR359" s="22" t="s">
        <v>169</v>
      </c>
      <c r="AT359" s="22" t="s">
        <v>164</v>
      </c>
      <c r="AU359" s="22" t="s">
        <v>84</v>
      </c>
      <c r="AY359" s="22" t="s">
        <v>162</v>
      </c>
      <c r="BE359" s="202">
        <f>IF(N359="základní",J359,0)</f>
        <v>0</v>
      </c>
      <c r="BF359" s="202">
        <f>IF(N359="snížená",J359,0)</f>
        <v>0</v>
      </c>
      <c r="BG359" s="202">
        <f>IF(N359="zákl. přenesená",J359,0)</f>
        <v>0</v>
      </c>
      <c r="BH359" s="202">
        <f>IF(N359="sníž. přenesená",J359,0)</f>
        <v>0</v>
      </c>
      <c r="BI359" s="202">
        <f>IF(N359="nulová",J359,0)</f>
        <v>0</v>
      </c>
      <c r="BJ359" s="22" t="s">
        <v>82</v>
      </c>
      <c r="BK359" s="202">
        <f>ROUND(I359*H359,2)</f>
        <v>0</v>
      </c>
      <c r="BL359" s="22" t="s">
        <v>169</v>
      </c>
      <c r="BM359" s="22" t="s">
        <v>586</v>
      </c>
    </row>
    <row r="360" spans="2:65" s="11" customFormat="1" ht="13.5">
      <c r="B360" s="203"/>
      <c r="C360" s="204"/>
      <c r="D360" s="205" t="s">
        <v>171</v>
      </c>
      <c r="E360" s="206" t="s">
        <v>21</v>
      </c>
      <c r="F360" s="207" t="s">
        <v>492</v>
      </c>
      <c r="G360" s="204"/>
      <c r="H360" s="208" t="s">
        <v>21</v>
      </c>
      <c r="I360" s="209"/>
      <c r="J360" s="204"/>
      <c r="K360" s="204"/>
      <c r="L360" s="210"/>
      <c r="M360" s="211"/>
      <c r="N360" s="212"/>
      <c r="O360" s="212"/>
      <c r="P360" s="212"/>
      <c r="Q360" s="212"/>
      <c r="R360" s="212"/>
      <c r="S360" s="212"/>
      <c r="T360" s="213"/>
      <c r="AT360" s="214" t="s">
        <v>171</v>
      </c>
      <c r="AU360" s="214" t="s">
        <v>84</v>
      </c>
      <c r="AV360" s="11" t="s">
        <v>82</v>
      </c>
      <c r="AW360" s="11" t="s">
        <v>37</v>
      </c>
      <c r="AX360" s="11" t="s">
        <v>74</v>
      </c>
      <c r="AY360" s="214" t="s">
        <v>162</v>
      </c>
    </row>
    <row r="361" spans="2:65" s="12" customFormat="1" ht="13.5">
      <c r="B361" s="215"/>
      <c r="C361" s="216"/>
      <c r="D361" s="205" t="s">
        <v>171</v>
      </c>
      <c r="E361" s="217" t="s">
        <v>21</v>
      </c>
      <c r="F361" s="218" t="s">
        <v>205</v>
      </c>
      <c r="G361" s="216"/>
      <c r="H361" s="219">
        <v>8</v>
      </c>
      <c r="I361" s="220"/>
      <c r="J361" s="216"/>
      <c r="K361" s="216"/>
      <c r="L361" s="221"/>
      <c r="M361" s="222"/>
      <c r="N361" s="223"/>
      <c r="O361" s="223"/>
      <c r="P361" s="223"/>
      <c r="Q361" s="223"/>
      <c r="R361" s="223"/>
      <c r="S361" s="223"/>
      <c r="T361" s="224"/>
      <c r="AT361" s="225" t="s">
        <v>171</v>
      </c>
      <c r="AU361" s="225" t="s">
        <v>84</v>
      </c>
      <c r="AV361" s="12" t="s">
        <v>84</v>
      </c>
      <c r="AW361" s="12" t="s">
        <v>37</v>
      </c>
      <c r="AX361" s="12" t="s">
        <v>74</v>
      </c>
      <c r="AY361" s="225" t="s">
        <v>162</v>
      </c>
    </row>
    <row r="362" spans="2:65" s="11" customFormat="1" ht="13.5">
      <c r="B362" s="203"/>
      <c r="C362" s="204"/>
      <c r="D362" s="205" t="s">
        <v>171</v>
      </c>
      <c r="E362" s="206" t="s">
        <v>21</v>
      </c>
      <c r="F362" s="207" t="s">
        <v>495</v>
      </c>
      <c r="G362" s="204"/>
      <c r="H362" s="208" t="s">
        <v>21</v>
      </c>
      <c r="I362" s="209"/>
      <c r="J362" s="204"/>
      <c r="K362" s="204"/>
      <c r="L362" s="210"/>
      <c r="M362" s="211"/>
      <c r="N362" s="212"/>
      <c r="O362" s="212"/>
      <c r="P362" s="212"/>
      <c r="Q362" s="212"/>
      <c r="R362" s="212"/>
      <c r="S362" s="212"/>
      <c r="T362" s="213"/>
      <c r="AT362" s="214" t="s">
        <v>171</v>
      </c>
      <c r="AU362" s="214" t="s">
        <v>84</v>
      </c>
      <c r="AV362" s="11" t="s">
        <v>82</v>
      </c>
      <c r="AW362" s="11" t="s">
        <v>37</v>
      </c>
      <c r="AX362" s="11" t="s">
        <v>74</v>
      </c>
      <c r="AY362" s="214" t="s">
        <v>162</v>
      </c>
    </row>
    <row r="363" spans="2:65" s="12" customFormat="1" ht="13.5">
      <c r="B363" s="215"/>
      <c r="C363" s="216"/>
      <c r="D363" s="226" t="s">
        <v>171</v>
      </c>
      <c r="E363" s="227" t="s">
        <v>21</v>
      </c>
      <c r="F363" s="228" t="s">
        <v>205</v>
      </c>
      <c r="G363" s="216"/>
      <c r="H363" s="229">
        <v>8</v>
      </c>
      <c r="I363" s="220"/>
      <c r="J363" s="216"/>
      <c r="K363" s="216"/>
      <c r="L363" s="221"/>
      <c r="M363" s="222"/>
      <c r="N363" s="223"/>
      <c r="O363" s="223"/>
      <c r="P363" s="223"/>
      <c r="Q363" s="223"/>
      <c r="R363" s="223"/>
      <c r="S363" s="223"/>
      <c r="T363" s="224"/>
      <c r="AT363" s="225" t="s">
        <v>171</v>
      </c>
      <c r="AU363" s="225" t="s">
        <v>84</v>
      </c>
      <c r="AV363" s="12" t="s">
        <v>84</v>
      </c>
      <c r="AW363" s="12" t="s">
        <v>37</v>
      </c>
      <c r="AX363" s="12" t="s">
        <v>74</v>
      </c>
      <c r="AY363" s="225" t="s">
        <v>162</v>
      </c>
    </row>
    <row r="364" spans="2:65" s="1" customFormat="1" ht="22.5" customHeight="1">
      <c r="B364" s="39"/>
      <c r="C364" s="191" t="s">
        <v>587</v>
      </c>
      <c r="D364" s="191" t="s">
        <v>164</v>
      </c>
      <c r="E364" s="192" t="s">
        <v>588</v>
      </c>
      <c r="F364" s="193" t="s">
        <v>589</v>
      </c>
      <c r="G364" s="194" t="s">
        <v>186</v>
      </c>
      <c r="H364" s="195">
        <v>0.14399999999999999</v>
      </c>
      <c r="I364" s="196"/>
      <c r="J364" s="197">
        <f>ROUND(I364*H364,2)</f>
        <v>0</v>
      </c>
      <c r="K364" s="193" t="s">
        <v>168</v>
      </c>
      <c r="L364" s="59"/>
      <c r="M364" s="198" t="s">
        <v>21</v>
      </c>
      <c r="N364" s="199" t="s">
        <v>45</v>
      </c>
      <c r="O364" s="40"/>
      <c r="P364" s="200">
        <f>O364*H364</f>
        <v>0</v>
      </c>
      <c r="Q364" s="200">
        <v>1.94302</v>
      </c>
      <c r="R364" s="200">
        <f>Q364*H364</f>
        <v>0.27979487999999997</v>
      </c>
      <c r="S364" s="200">
        <v>0</v>
      </c>
      <c r="T364" s="201">
        <f>S364*H364</f>
        <v>0</v>
      </c>
      <c r="AR364" s="22" t="s">
        <v>169</v>
      </c>
      <c r="AT364" s="22" t="s">
        <v>164</v>
      </c>
      <c r="AU364" s="22" t="s">
        <v>84</v>
      </c>
      <c r="AY364" s="22" t="s">
        <v>162</v>
      </c>
      <c r="BE364" s="202">
        <f>IF(N364="základní",J364,0)</f>
        <v>0</v>
      </c>
      <c r="BF364" s="202">
        <f>IF(N364="snížená",J364,0)</f>
        <v>0</v>
      </c>
      <c r="BG364" s="202">
        <f>IF(N364="zákl. přenesená",J364,0)</f>
        <v>0</v>
      </c>
      <c r="BH364" s="202">
        <f>IF(N364="sníž. přenesená",J364,0)</f>
        <v>0</v>
      </c>
      <c r="BI364" s="202">
        <f>IF(N364="nulová",J364,0)</f>
        <v>0</v>
      </c>
      <c r="BJ364" s="22" t="s">
        <v>82</v>
      </c>
      <c r="BK364" s="202">
        <f>ROUND(I364*H364,2)</f>
        <v>0</v>
      </c>
      <c r="BL364" s="22" t="s">
        <v>169</v>
      </c>
      <c r="BM364" s="22" t="s">
        <v>590</v>
      </c>
    </row>
    <row r="365" spans="2:65" s="12" customFormat="1" ht="13.5">
      <c r="B365" s="215"/>
      <c r="C365" s="216"/>
      <c r="D365" s="226" t="s">
        <v>171</v>
      </c>
      <c r="E365" s="227" t="s">
        <v>21</v>
      </c>
      <c r="F365" s="228" t="s">
        <v>591</v>
      </c>
      <c r="G365" s="216"/>
      <c r="H365" s="229">
        <v>0.14399999999999999</v>
      </c>
      <c r="I365" s="220"/>
      <c r="J365" s="216"/>
      <c r="K365" s="216"/>
      <c r="L365" s="221"/>
      <c r="M365" s="222"/>
      <c r="N365" s="223"/>
      <c r="O365" s="223"/>
      <c r="P365" s="223"/>
      <c r="Q365" s="223"/>
      <c r="R365" s="223"/>
      <c r="S365" s="223"/>
      <c r="T365" s="224"/>
      <c r="AT365" s="225" t="s">
        <v>171</v>
      </c>
      <c r="AU365" s="225" t="s">
        <v>84</v>
      </c>
      <c r="AV365" s="12" t="s">
        <v>84</v>
      </c>
      <c r="AW365" s="12" t="s">
        <v>37</v>
      </c>
      <c r="AX365" s="12" t="s">
        <v>74</v>
      </c>
      <c r="AY365" s="225" t="s">
        <v>162</v>
      </c>
    </row>
    <row r="366" spans="2:65" s="1" customFormat="1" ht="22.5" customHeight="1">
      <c r="B366" s="39"/>
      <c r="C366" s="191" t="s">
        <v>592</v>
      </c>
      <c r="D366" s="191" t="s">
        <v>164</v>
      </c>
      <c r="E366" s="192" t="s">
        <v>593</v>
      </c>
      <c r="F366" s="193" t="s">
        <v>594</v>
      </c>
      <c r="G366" s="194" t="s">
        <v>186</v>
      </c>
      <c r="H366" s="195">
        <v>2.72</v>
      </c>
      <c r="I366" s="196"/>
      <c r="J366" s="197">
        <f>ROUND(I366*H366,2)</f>
        <v>0</v>
      </c>
      <c r="K366" s="193" t="s">
        <v>168</v>
      </c>
      <c r="L366" s="59"/>
      <c r="M366" s="198" t="s">
        <v>21</v>
      </c>
      <c r="N366" s="199" t="s">
        <v>45</v>
      </c>
      <c r="O366" s="40"/>
      <c r="P366" s="200">
        <f>O366*H366</f>
        <v>0</v>
      </c>
      <c r="Q366" s="200">
        <v>2.4533</v>
      </c>
      <c r="R366" s="200">
        <f>Q366*H366</f>
        <v>6.6729760000000002</v>
      </c>
      <c r="S366" s="200">
        <v>0</v>
      </c>
      <c r="T366" s="201">
        <f>S366*H366</f>
        <v>0</v>
      </c>
      <c r="AR366" s="22" t="s">
        <v>169</v>
      </c>
      <c r="AT366" s="22" t="s">
        <v>164</v>
      </c>
      <c r="AU366" s="22" t="s">
        <v>84</v>
      </c>
      <c r="AY366" s="22" t="s">
        <v>162</v>
      </c>
      <c r="BE366" s="202">
        <f>IF(N366="základní",J366,0)</f>
        <v>0</v>
      </c>
      <c r="BF366" s="202">
        <f>IF(N366="snížená",J366,0)</f>
        <v>0</v>
      </c>
      <c r="BG366" s="202">
        <f>IF(N366="zákl. přenesená",J366,0)</f>
        <v>0</v>
      </c>
      <c r="BH366" s="202">
        <f>IF(N366="sníž. přenesená",J366,0)</f>
        <v>0</v>
      </c>
      <c r="BI366" s="202">
        <f>IF(N366="nulová",J366,0)</f>
        <v>0</v>
      </c>
      <c r="BJ366" s="22" t="s">
        <v>82</v>
      </c>
      <c r="BK366" s="202">
        <f>ROUND(I366*H366,2)</f>
        <v>0</v>
      </c>
      <c r="BL366" s="22" t="s">
        <v>169</v>
      </c>
      <c r="BM366" s="22" t="s">
        <v>595</v>
      </c>
    </row>
    <row r="367" spans="2:65" s="12" customFormat="1" ht="13.5">
      <c r="B367" s="215"/>
      <c r="C367" s="216"/>
      <c r="D367" s="205" t="s">
        <v>171</v>
      </c>
      <c r="E367" s="217" t="s">
        <v>21</v>
      </c>
      <c r="F367" s="218" t="s">
        <v>596</v>
      </c>
      <c r="G367" s="216"/>
      <c r="H367" s="219">
        <v>0.55700000000000005</v>
      </c>
      <c r="I367" s="220"/>
      <c r="J367" s="216"/>
      <c r="K367" s="216"/>
      <c r="L367" s="221"/>
      <c r="M367" s="222"/>
      <c r="N367" s="223"/>
      <c r="O367" s="223"/>
      <c r="P367" s="223"/>
      <c r="Q367" s="223"/>
      <c r="R367" s="223"/>
      <c r="S367" s="223"/>
      <c r="T367" s="224"/>
      <c r="AT367" s="225" t="s">
        <v>171</v>
      </c>
      <c r="AU367" s="225" t="s">
        <v>84</v>
      </c>
      <c r="AV367" s="12" t="s">
        <v>84</v>
      </c>
      <c r="AW367" s="12" t="s">
        <v>37</v>
      </c>
      <c r="AX367" s="12" t="s">
        <v>74</v>
      </c>
      <c r="AY367" s="225" t="s">
        <v>162</v>
      </c>
    </row>
    <row r="368" spans="2:65" s="12" customFormat="1" ht="13.5">
      <c r="B368" s="215"/>
      <c r="C368" s="216"/>
      <c r="D368" s="205" t="s">
        <v>171</v>
      </c>
      <c r="E368" s="217" t="s">
        <v>21</v>
      </c>
      <c r="F368" s="218" t="s">
        <v>597</v>
      </c>
      <c r="G368" s="216"/>
      <c r="H368" s="219">
        <v>0.38</v>
      </c>
      <c r="I368" s="220"/>
      <c r="J368" s="216"/>
      <c r="K368" s="216"/>
      <c r="L368" s="221"/>
      <c r="M368" s="222"/>
      <c r="N368" s="223"/>
      <c r="O368" s="223"/>
      <c r="P368" s="223"/>
      <c r="Q368" s="223"/>
      <c r="R368" s="223"/>
      <c r="S368" s="223"/>
      <c r="T368" s="224"/>
      <c r="AT368" s="225" t="s">
        <v>171</v>
      </c>
      <c r="AU368" s="225" t="s">
        <v>84</v>
      </c>
      <c r="AV368" s="12" t="s">
        <v>84</v>
      </c>
      <c r="AW368" s="12" t="s">
        <v>37</v>
      </c>
      <c r="AX368" s="12" t="s">
        <v>74</v>
      </c>
      <c r="AY368" s="225" t="s">
        <v>162</v>
      </c>
    </row>
    <row r="369" spans="2:65" s="12" customFormat="1" ht="13.5">
      <c r="B369" s="215"/>
      <c r="C369" s="216"/>
      <c r="D369" s="205" t="s">
        <v>171</v>
      </c>
      <c r="E369" s="217" t="s">
        <v>21</v>
      </c>
      <c r="F369" s="218" t="s">
        <v>598</v>
      </c>
      <c r="G369" s="216"/>
      <c r="H369" s="219">
        <v>1.371</v>
      </c>
      <c r="I369" s="220"/>
      <c r="J369" s="216"/>
      <c r="K369" s="216"/>
      <c r="L369" s="221"/>
      <c r="M369" s="222"/>
      <c r="N369" s="223"/>
      <c r="O369" s="223"/>
      <c r="P369" s="223"/>
      <c r="Q369" s="223"/>
      <c r="R369" s="223"/>
      <c r="S369" s="223"/>
      <c r="T369" s="224"/>
      <c r="AT369" s="225" t="s">
        <v>171</v>
      </c>
      <c r="AU369" s="225" t="s">
        <v>84</v>
      </c>
      <c r="AV369" s="12" t="s">
        <v>84</v>
      </c>
      <c r="AW369" s="12" t="s">
        <v>37</v>
      </c>
      <c r="AX369" s="12" t="s">
        <v>74</v>
      </c>
      <c r="AY369" s="225" t="s">
        <v>162</v>
      </c>
    </row>
    <row r="370" spans="2:65" s="12" customFormat="1" ht="13.5">
      <c r="B370" s="215"/>
      <c r="C370" s="216"/>
      <c r="D370" s="226" t="s">
        <v>171</v>
      </c>
      <c r="E370" s="227" t="s">
        <v>21</v>
      </c>
      <c r="F370" s="228" t="s">
        <v>599</v>
      </c>
      <c r="G370" s="216"/>
      <c r="H370" s="229">
        <v>0.41199999999999998</v>
      </c>
      <c r="I370" s="220"/>
      <c r="J370" s="216"/>
      <c r="K370" s="216"/>
      <c r="L370" s="221"/>
      <c r="M370" s="222"/>
      <c r="N370" s="223"/>
      <c r="O370" s="223"/>
      <c r="P370" s="223"/>
      <c r="Q370" s="223"/>
      <c r="R370" s="223"/>
      <c r="S370" s="223"/>
      <c r="T370" s="224"/>
      <c r="AT370" s="225" t="s">
        <v>171</v>
      </c>
      <c r="AU370" s="225" t="s">
        <v>84</v>
      </c>
      <c r="AV370" s="12" t="s">
        <v>84</v>
      </c>
      <c r="AW370" s="12" t="s">
        <v>37</v>
      </c>
      <c r="AX370" s="12" t="s">
        <v>74</v>
      </c>
      <c r="AY370" s="225" t="s">
        <v>162</v>
      </c>
    </row>
    <row r="371" spans="2:65" s="1" customFormat="1" ht="44.25" customHeight="1">
      <c r="B371" s="39"/>
      <c r="C371" s="191" t="s">
        <v>600</v>
      </c>
      <c r="D371" s="191" t="s">
        <v>164</v>
      </c>
      <c r="E371" s="192" t="s">
        <v>601</v>
      </c>
      <c r="F371" s="193" t="s">
        <v>602</v>
      </c>
      <c r="G371" s="194" t="s">
        <v>167</v>
      </c>
      <c r="H371" s="195">
        <v>32.018999999999998</v>
      </c>
      <c r="I371" s="196"/>
      <c r="J371" s="197">
        <f>ROUND(I371*H371,2)</f>
        <v>0</v>
      </c>
      <c r="K371" s="193" t="s">
        <v>168</v>
      </c>
      <c r="L371" s="59"/>
      <c r="M371" s="198" t="s">
        <v>21</v>
      </c>
      <c r="N371" s="199" t="s">
        <v>45</v>
      </c>
      <c r="O371" s="40"/>
      <c r="P371" s="200">
        <f>O371*H371</f>
        <v>0</v>
      </c>
      <c r="Q371" s="200">
        <v>1.052E-2</v>
      </c>
      <c r="R371" s="200">
        <f>Q371*H371</f>
        <v>0.33683987999999998</v>
      </c>
      <c r="S371" s="200">
        <v>0</v>
      </c>
      <c r="T371" s="201">
        <f>S371*H371</f>
        <v>0</v>
      </c>
      <c r="AR371" s="22" t="s">
        <v>169</v>
      </c>
      <c r="AT371" s="22" t="s">
        <v>164</v>
      </c>
      <c r="AU371" s="22" t="s">
        <v>84</v>
      </c>
      <c r="AY371" s="22" t="s">
        <v>162</v>
      </c>
      <c r="BE371" s="202">
        <f>IF(N371="základní",J371,0)</f>
        <v>0</v>
      </c>
      <c r="BF371" s="202">
        <f>IF(N371="snížená",J371,0)</f>
        <v>0</v>
      </c>
      <c r="BG371" s="202">
        <f>IF(N371="zákl. přenesená",J371,0)</f>
        <v>0</v>
      </c>
      <c r="BH371" s="202">
        <f>IF(N371="sníž. přenesená",J371,0)</f>
        <v>0</v>
      </c>
      <c r="BI371" s="202">
        <f>IF(N371="nulová",J371,0)</f>
        <v>0</v>
      </c>
      <c r="BJ371" s="22" t="s">
        <v>82</v>
      </c>
      <c r="BK371" s="202">
        <f>ROUND(I371*H371,2)</f>
        <v>0</v>
      </c>
      <c r="BL371" s="22" t="s">
        <v>169</v>
      </c>
      <c r="BM371" s="22" t="s">
        <v>603</v>
      </c>
    </row>
    <row r="372" spans="2:65" s="12" customFormat="1" ht="13.5">
      <c r="B372" s="215"/>
      <c r="C372" s="216"/>
      <c r="D372" s="205" t="s">
        <v>171</v>
      </c>
      <c r="E372" s="217" t="s">
        <v>21</v>
      </c>
      <c r="F372" s="218" t="s">
        <v>604</v>
      </c>
      <c r="G372" s="216"/>
      <c r="H372" s="219">
        <v>6.4260000000000002</v>
      </c>
      <c r="I372" s="220"/>
      <c r="J372" s="216"/>
      <c r="K372" s="216"/>
      <c r="L372" s="221"/>
      <c r="M372" s="222"/>
      <c r="N372" s="223"/>
      <c r="O372" s="223"/>
      <c r="P372" s="223"/>
      <c r="Q372" s="223"/>
      <c r="R372" s="223"/>
      <c r="S372" s="223"/>
      <c r="T372" s="224"/>
      <c r="AT372" s="225" t="s">
        <v>171</v>
      </c>
      <c r="AU372" s="225" t="s">
        <v>84</v>
      </c>
      <c r="AV372" s="12" t="s">
        <v>84</v>
      </c>
      <c r="AW372" s="12" t="s">
        <v>37</v>
      </c>
      <c r="AX372" s="12" t="s">
        <v>74</v>
      </c>
      <c r="AY372" s="225" t="s">
        <v>162</v>
      </c>
    </row>
    <row r="373" spans="2:65" s="12" customFormat="1" ht="13.5">
      <c r="B373" s="215"/>
      <c r="C373" s="216"/>
      <c r="D373" s="205" t="s">
        <v>171</v>
      </c>
      <c r="E373" s="217" t="s">
        <v>21</v>
      </c>
      <c r="F373" s="218" t="s">
        <v>605</v>
      </c>
      <c r="G373" s="216"/>
      <c r="H373" s="219">
        <v>3.5</v>
      </c>
      <c r="I373" s="220"/>
      <c r="J373" s="216"/>
      <c r="K373" s="216"/>
      <c r="L373" s="221"/>
      <c r="M373" s="222"/>
      <c r="N373" s="223"/>
      <c r="O373" s="223"/>
      <c r="P373" s="223"/>
      <c r="Q373" s="223"/>
      <c r="R373" s="223"/>
      <c r="S373" s="223"/>
      <c r="T373" s="224"/>
      <c r="AT373" s="225" t="s">
        <v>171</v>
      </c>
      <c r="AU373" s="225" t="s">
        <v>84</v>
      </c>
      <c r="AV373" s="12" t="s">
        <v>84</v>
      </c>
      <c r="AW373" s="12" t="s">
        <v>37</v>
      </c>
      <c r="AX373" s="12" t="s">
        <v>74</v>
      </c>
      <c r="AY373" s="225" t="s">
        <v>162</v>
      </c>
    </row>
    <row r="374" spans="2:65" s="12" customFormat="1" ht="13.5">
      <c r="B374" s="215"/>
      <c r="C374" s="216"/>
      <c r="D374" s="205" t="s">
        <v>171</v>
      </c>
      <c r="E374" s="217" t="s">
        <v>21</v>
      </c>
      <c r="F374" s="218" t="s">
        <v>606</v>
      </c>
      <c r="G374" s="216"/>
      <c r="H374" s="219">
        <v>1.82</v>
      </c>
      <c r="I374" s="220"/>
      <c r="J374" s="216"/>
      <c r="K374" s="216"/>
      <c r="L374" s="221"/>
      <c r="M374" s="222"/>
      <c r="N374" s="223"/>
      <c r="O374" s="223"/>
      <c r="P374" s="223"/>
      <c r="Q374" s="223"/>
      <c r="R374" s="223"/>
      <c r="S374" s="223"/>
      <c r="T374" s="224"/>
      <c r="AT374" s="225" t="s">
        <v>171</v>
      </c>
      <c r="AU374" s="225" t="s">
        <v>84</v>
      </c>
      <c r="AV374" s="12" t="s">
        <v>84</v>
      </c>
      <c r="AW374" s="12" t="s">
        <v>37</v>
      </c>
      <c r="AX374" s="12" t="s">
        <v>74</v>
      </c>
      <c r="AY374" s="225" t="s">
        <v>162</v>
      </c>
    </row>
    <row r="375" spans="2:65" s="12" customFormat="1" ht="13.5">
      <c r="B375" s="215"/>
      <c r="C375" s="216"/>
      <c r="D375" s="205" t="s">
        <v>171</v>
      </c>
      <c r="E375" s="217" t="s">
        <v>21</v>
      </c>
      <c r="F375" s="218" t="s">
        <v>607</v>
      </c>
      <c r="G375" s="216"/>
      <c r="H375" s="219">
        <v>9.2360000000000007</v>
      </c>
      <c r="I375" s="220"/>
      <c r="J375" s="216"/>
      <c r="K375" s="216"/>
      <c r="L375" s="221"/>
      <c r="M375" s="222"/>
      <c r="N375" s="223"/>
      <c r="O375" s="223"/>
      <c r="P375" s="223"/>
      <c r="Q375" s="223"/>
      <c r="R375" s="223"/>
      <c r="S375" s="223"/>
      <c r="T375" s="224"/>
      <c r="AT375" s="225" t="s">
        <v>171</v>
      </c>
      <c r="AU375" s="225" t="s">
        <v>84</v>
      </c>
      <c r="AV375" s="12" t="s">
        <v>84</v>
      </c>
      <c r="AW375" s="12" t="s">
        <v>37</v>
      </c>
      <c r="AX375" s="12" t="s">
        <v>74</v>
      </c>
      <c r="AY375" s="225" t="s">
        <v>162</v>
      </c>
    </row>
    <row r="376" spans="2:65" s="12" customFormat="1" ht="13.5">
      <c r="B376" s="215"/>
      <c r="C376" s="216"/>
      <c r="D376" s="205" t="s">
        <v>171</v>
      </c>
      <c r="E376" s="217" t="s">
        <v>21</v>
      </c>
      <c r="F376" s="218" t="s">
        <v>608</v>
      </c>
      <c r="G376" s="216"/>
      <c r="H376" s="219">
        <v>7.5330000000000004</v>
      </c>
      <c r="I376" s="220"/>
      <c r="J376" s="216"/>
      <c r="K376" s="216"/>
      <c r="L376" s="221"/>
      <c r="M376" s="222"/>
      <c r="N376" s="223"/>
      <c r="O376" s="223"/>
      <c r="P376" s="223"/>
      <c r="Q376" s="223"/>
      <c r="R376" s="223"/>
      <c r="S376" s="223"/>
      <c r="T376" s="224"/>
      <c r="AT376" s="225" t="s">
        <v>171</v>
      </c>
      <c r="AU376" s="225" t="s">
        <v>84</v>
      </c>
      <c r="AV376" s="12" t="s">
        <v>84</v>
      </c>
      <c r="AW376" s="12" t="s">
        <v>37</v>
      </c>
      <c r="AX376" s="12" t="s">
        <v>74</v>
      </c>
      <c r="AY376" s="225" t="s">
        <v>162</v>
      </c>
    </row>
    <row r="377" spans="2:65" s="12" customFormat="1" ht="13.5">
      <c r="B377" s="215"/>
      <c r="C377" s="216"/>
      <c r="D377" s="205" t="s">
        <v>171</v>
      </c>
      <c r="E377" s="217" t="s">
        <v>21</v>
      </c>
      <c r="F377" s="218" t="s">
        <v>609</v>
      </c>
      <c r="G377" s="216"/>
      <c r="H377" s="219">
        <v>1.9650000000000001</v>
      </c>
      <c r="I377" s="220"/>
      <c r="J377" s="216"/>
      <c r="K377" s="216"/>
      <c r="L377" s="221"/>
      <c r="M377" s="222"/>
      <c r="N377" s="223"/>
      <c r="O377" s="223"/>
      <c r="P377" s="223"/>
      <c r="Q377" s="223"/>
      <c r="R377" s="223"/>
      <c r="S377" s="223"/>
      <c r="T377" s="224"/>
      <c r="AT377" s="225" t="s">
        <v>171</v>
      </c>
      <c r="AU377" s="225" t="s">
        <v>84</v>
      </c>
      <c r="AV377" s="12" t="s">
        <v>84</v>
      </c>
      <c r="AW377" s="12" t="s">
        <v>37</v>
      </c>
      <c r="AX377" s="12" t="s">
        <v>74</v>
      </c>
      <c r="AY377" s="225" t="s">
        <v>162</v>
      </c>
    </row>
    <row r="378" spans="2:65" s="12" customFormat="1" ht="13.5">
      <c r="B378" s="215"/>
      <c r="C378" s="216"/>
      <c r="D378" s="226" t="s">
        <v>171</v>
      </c>
      <c r="E378" s="227" t="s">
        <v>21</v>
      </c>
      <c r="F378" s="228" t="s">
        <v>610</v>
      </c>
      <c r="G378" s="216"/>
      <c r="H378" s="229">
        <v>1.5389999999999999</v>
      </c>
      <c r="I378" s="220"/>
      <c r="J378" s="216"/>
      <c r="K378" s="216"/>
      <c r="L378" s="221"/>
      <c r="M378" s="222"/>
      <c r="N378" s="223"/>
      <c r="O378" s="223"/>
      <c r="P378" s="223"/>
      <c r="Q378" s="223"/>
      <c r="R378" s="223"/>
      <c r="S378" s="223"/>
      <c r="T378" s="224"/>
      <c r="AT378" s="225" t="s">
        <v>171</v>
      </c>
      <c r="AU378" s="225" t="s">
        <v>84</v>
      </c>
      <c r="AV378" s="12" t="s">
        <v>84</v>
      </c>
      <c r="AW378" s="12" t="s">
        <v>37</v>
      </c>
      <c r="AX378" s="12" t="s">
        <v>74</v>
      </c>
      <c r="AY378" s="225" t="s">
        <v>162</v>
      </c>
    </row>
    <row r="379" spans="2:65" s="1" customFormat="1" ht="44.25" customHeight="1">
      <c r="B379" s="39"/>
      <c r="C379" s="191" t="s">
        <v>611</v>
      </c>
      <c r="D379" s="191" t="s">
        <v>164</v>
      </c>
      <c r="E379" s="192" t="s">
        <v>612</v>
      </c>
      <c r="F379" s="193" t="s">
        <v>613</v>
      </c>
      <c r="G379" s="194" t="s">
        <v>167</v>
      </c>
      <c r="H379" s="195">
        <v>32.018999999999998</v>
      </c>
      <c r="I379" s="196"/>
      <c r="J379" s="197">
        <f>ROUND(I379*H379,2)</f>
        <v>0</v>
      </c>
      <c r="K379" s="193" t="s">
        <v>168</v>
      </c>
      <c r="L379" s="59"/>
      <c r="M379" s="198" t="s">
        <v>21</v>
      </c>
      <c r="N379" s="199" t="s">
        <v>45</v>
      </c>
      <c r="O379" s="40"/>
      <c r="P379" s="200">
        <f>O379*H379</f>
        <v>0</v>
      </c>
      <c r="Q379" s="200">
        <v>0</v>
      </c>
      <c r="R379" s="200">
        <f>Q379*H379</f>
        <v>0</v>
      </c>
      <c r="S379" s="200">
        <v>0</v>
      </c>
      <c r="T379" s="201">
        <f>S379*H379</f>
        <v>0</v>
      </c>
      <c r="AR379" s="22" t="s">
        <v>169</v>
      </c>
      <c r="AT379" s="22" t="s">
        <v>164</v>
      </c>
      <c r="AU379" s="22" t="s">
        <v>84</v>
      </c>
      <c r="AY379" s="22" t="s">
        <v>162</v>
      </c>
      <c r="BE379" s="202">
        <f>IF(N379="základní",J379,0)</f>
        <v>0</v>
      </c>
      <c r="BF379" s="202">
        <f>IF(N379="snížená",J379,0)</f>
        <v>0</v>
      </c>
      <c r="BG379" s="202">
        <f>IF(N379="zákl. přenesená",J379,0)</f>
        <v>0</v>
      </c>
      <c r="BH379" s="202">
        <f>IF(N379="sníž. přenesená",J379,0)</f>
        <v>0</v>
      </c>
      <c r="BI379" s="202">
        <f>IF(N379="nulová",J379,0)</f>
        <v>0</v>
      </c>
      <c r="BJ379" s="22" t="s">
        <v>82</v>
      </c>
      <c r="BK379" s="202">
        <f>ROUND(I379*H379,2)</f>
        <v>0</v>
      </c>
      <c r="BL379" s="22" t="s">
        <v>169</v>
      </c>
      <c r="BM379" s="22" t="s">
        <v>614</v>
      </c>
    </row>
    <row r="380" spans="2:65" s="1" customFormat="1" ht="31.5" customHeight="1">
      <c r="B380" s="39"/>
      <c r="C380" s="191" t="s">
        <v>615</v>
      </c>
      <c r="D380" s="191" t="s">
        <v>164</v>
      </c>
      <c r="E380" s="192" t="s">
        <v>616</v>
      </c>
      <c r="F380" s="193" t="s">
        <v>617</v>
      </c>
      <c r="G380" s="194" t="s">
        <v>257</v>
      </c>
      <c r="H380" s="195">
        <v>1.103</v>
      </c>
      <c r="I380" s="196"/>
      <c r="J380" s="197">
        <f>ROUND(I380*H380,2)</f>
        <v>0</v>
      </c>
      <c r="K380" s="193" t="s">
        <v>168</v>
      </c>
      <c r="L380" s="59"/>
      <c r="M380" s="198" t="s">
        <v>21</v>
      </c>
      <c r="N380" s="199" t="s">
        <v>45</v>
      </c>
      <c r="O380" s="40"/>
      <c r="P380" s="200">
        <f>O380*H380</f>
        <v>0</v>
      </c>
      <c r="Q380" s="200">
        <v>1.04528</v>
      </c>
      <c r="R380" s="200">
        <f>Q380*H380</f>
        <v>1.1529438400000001</v>
      </c>
      <c r="S380" s="200">
        <v>0</v>
      </c>
      <c r="T380" s="201">
        <f>S380*H380</f>
        <v>0</v>
      </c>
      <c r="AR380" s="22" t="s">
        <v>169</v>
      </c>
      <c r="AT380" s="22" t="s">
        <v>164</v>
      </c>
      <c r="AU380" s="22" t="s">
        <v>84</v>
      </c>
      <c r="AY380" s="22" t="s">
        <v>162</v>
      </c>
      <c r="BE380" s="202">
        <f>IF(N380="základní",J380,0)</f>
        <v>0</v>
      </c>
      <c r="BF380" s="202">
        <f>IF(N380="snížená",J380,0)</f>
        <v>0</v>
      </c>
      <c r="BG380" s="202">
        <f>IF(N380="zákl. přenesená",J380,0)</f>
        <v>0</v>
      </c>
      <c r="BH380" s="202">
        <f>IF(N380="sníž. přenesená",J380,0)</f>
        <v>0</v>
      </c>
      <c r="BI380" s="202">
        <f>IF(N380="nulová",J380,0)</f>
        <v>0</v>
      </c>
      <c r="BJ380" s="22" t="s">
        <v>82</v>
      </c>
      <c r="BK380" s="202">
        <f>ROUND(I380*H380,2)</f>
        <v>0</v>
      </c>
      <c r="BL380" s="22" t="s">
        <v>169</v>
      </c>
      <c r="BM380" s="22" t="s">
        <v>618</v>
      </c>
    </row>
    <row r="381" spans="2:65" s="12" customFormat="1" ht="13.5">
      <c r="B381" s="215"/>
      <c r="C381" s="216"/>
      <c r="D381" s="205" t="s">
        <v>171</v>
      </c>
      <c r="E381" s="217" t="s">
        <v>21</v>
      </c>
      <c r="F381" s="218" t="s">
        <v>619</v>
      </c>
      <c r="G381" s="216"/>
      <c r="H381" s="219">
        <v>1.0369999999999999</v>
      </c>
      <c r="I381" s="220"/>
      <c r="J381" s="216"/>
      <c r="K381" s="216"/>
      <c r="L381" s="221"/>
      <c r="M381" s="222"/>
      <c r="N381" s="223"/>
      <c r="O381" s="223"/>
      <c r="P381" s="223"/>
      <c r="Q381" s="223"/>
      <c r="R381" s="223"/>
      <c r="S381" s="223"/>
      <c r="T381" s="224"/>
      <c r="AT381" s="225" t="s">
        <v>171</v>
      </c>
      <c r="AU381" s="225" t="s">
        <v>84</v>
      </c>
      <c r="AV381" s="12" t="s">
        <v>84</v>
      </c>
      <c r="AW381" s="12" t="s">
        <v>37</v>
      </c>
      <c r="AX381" s="12" t="s">
        <v>74</v>
      </c>
      <c r="AY381" s="225" t="s">
        <v>162</v>
      </c>
    </row>
    <row r="382" spans="2:65" s="11" customFormat="1" ht="13.5">
      <c r="B382" s="203"/>
      <c r="C382" s="204"/>
      <c r="D382" s="205" t="s">
        <v>171</v>
      </c>
      <c r="E382" s="206" t="s">
        <v>21</v>
      </c>
      <c r="F382" s="207" t="s">
        <v>620</v>
      </c>
      <c r="G382" s="204"/>
      <c r="H382" s="208" t="s">
        <v>21</v>
      </c>
      <c r="I382" s="209"/>
      <c r="J382" s="204"/>
      <c r="K382" s="204"/>
      <c r="L382" s="210"/>
      <c r="M382" s="211"/>
      <c r="N382" s="212"/>
      <c r="O382" s="212"/>
      <c r="P382" s="212"/>
      <c r="Q382" s="212"/>
      <c r="R382" s="212"/>
      <c r="S382" s="212"/>
      <c r="T382" s="213"/>
      <c r="AT382" s="214" t="s">
        <v>171</v>
      </c>
      <c r="AU382" s="214" t="s">
        <v>84</v>
      </c>
      <c r="AV382" s="11" t="s">
        <v>82</v>
      </c>
      <c r="AW382" s="11" t="s">
        <v>37</v>
      </c>
      <c r="AX382" s="11" t="s">
        <v>74</v>
      </c>
      <c r="AY382" s="214" t="s">
        <v>162</v>
      </c>
    </row>
    <row r="383" spans="2:65" s="12" customFormat="1" ht="13.5">
      <c r="B383" s="215"/>
      <c r="C383" s="216"/>
      <c r="D383" s="226" t="s">
        <v>171</v>
      </c>
      <c r="E383" s="227" t="s">
        <v>21</v>
      </c>
      <c r="F383" s="228" t="s">
        <v>621</v>
      </c>
      <c r="G383" s="216"/>
      <c r="H383" s="229">
        <v>6.6000000000000003E-2</v>
      </c>
      <c r="I383" s="220"/>
      <c r="J383" s="216"/>
      <c r="K383" s="216"/>
      <c r="L383" s="221"/>
      <c r="M383" s="222"/>
      <c r="N383" s="223"/>
      <c r="O383" s="223"/>
      <c r="P383" s="223"/>
      <c r="Q383" s="223"/>
      <c r="R383" s="223"/>
      <c r="S383" s="223"/>
      <c r="T383" s="224"/>
      <c r="AT383" s="225" t="s">
        <v>171</v>
      </c>
      <c r="AU383" s="225" t="s">
        <v>84</v>
      </c>
      <c r="AV383" s="12" t="s">
        <v>84</v>
      </c>
      <c r="AW383" s="12" t="s">
        <v>37</v>
      </c>
      <c r="AX383" s="12" t="s">
        <v>74</v>
      </c>
      <c r="AY383" s="225" t="s">
        <v>162</v>
      </c>
    </row>
    <row r="384" spans="2:65" s="1" customFormat="1" ht="31.5" customHeight="1">
      <c r="B384" s="39"/>
      <c r="C384" s="191" t="s">
        <v>622</v>
      </c>
      <c r="D384" s="191" t="s">
        <v>164</v>
      </c>
      <c r="E384" s="192" t="s">
        <v>384</v>
      </c>
      <c r="F384" s="193" t="s">
        <v>385</v>
      </c>
      <c r="G384" s="194" t="s">
        <v>257</v>
      </c>
      <c r="H384" s="195">
        <v>0.76300000000000001</v>
      </c>
      <c r="I384" s="196"/>
      <c r="J384" s="197">
        <f>ROUND(I384*H384,2)</f>
        <v>0</v>
      </c>
      <c r="K384" s="193" t="s">
        <v>168</v>
      </c>
      <c r="L384" s="59"/>
      <c r="M384" s="198" t="s">
        <v>21</v>
      </c>
      <c r="N384" s="199" t="s">
        <v>45</v>
      </c>
      <c r="O384" s="40"/>
      <c r="P384" s="200">
        <f>O384*H384</f>
        <v>0</v>
      </c>
      <c r="Q384" s="200">
        <v>1.9536000000000001E-2</v>
      </c>
      <c r="R384" s="200">
        <f>Q384*H384</f>
        <v>1.4905968E-2</v>
      </c>
      <c r="S384" s="200">
        <v>0</v>
      </c>
      <c r="T384" s="201">
        <f>S384*H384</f>
        <v>0</v>
      </c>
      <c r="AR384" s="22" t="s">
        <v>169</v>
      </c>
      <c r="AT384" s="22" t="s">
        <v>164</v>
      </c>
      <c r="AU384" s="22" t="s">
        <v>84</v>
      </c>
      <c r="AY384" s="22" t="s">
        <v>162</v>
      </c>
      <c r="BE384" s="202">
        <f>IF(N384="základní",J384,0)</f>
        <v>0</v>
      </c>
      <c r="BF384" s="202">
        <f>IF(N384="snížená",J384,0)</f>
        <v>0</v>
      </c>
      <c r="BG384" s="202">
        <f>IF(N384="zákl. přenesená",J384,0)</f>
        <v>0</v>
      </c>
      <c r="BH384" s="202">
        <f>IF(N384="sníž. přenesená",J384,0)</f>
        <v>0</v>
      </c>
      <c r="BI384" s="202">
        <f>IF(N384="nulová",J384,0)</f>
        <v>0</v>
      </c>
      <c r="BJ384" s="22" t="s">
        <v>82</v>
      </c>
      <c r="BK384" s="202">
        <f>ROUND(I384*H384,2)</f>
        <v>0</v>
      </c>
      <c r="BL384" s="22" t="s">
        <v>169</v>
      </c>
      <c r="BM384" s="22" t="s">
        <v>623</v>
      </c>
    </row>
    <row r="385" spans="2:65" s="11" customFormat="1" ht="13.5">
      <c r="B385" s="203"/>
      <c r="C385" s="204"/>
      <c r="D385" s="205" t="s">
        <v>171</v>
      </c>
      <c r="E385" s="206" t="s">
        <v>21</v>
      </c>
      <c r="F385" s="207" t="s">
        <v>624</v>
      </c>
      <c r="G385" s="204"/>
      <c r="H385" s="208" t="s">
        <v>21</v>
      </c>
      <c r="I385" s="209"/>
      <c r="J385" s="204"/>
      <c r="K385" s="204"/>
      <c r="L385" s="210"/>
      <c r="M385" s="211"/>
      <c r="N385" s="212"/>
      <c r="O385" s="212"/>
      <c r="P385" s="212"/>
      <c r="Q385" s="212"/>
      <c r="R385" s="212"/>
      <c r="S385" s="212"/>
      <c r="T385" s="213"/>
      <c r="AT385" s="214" t="s">
        <v>171</v>
      </c>
      <c r="AU385" s="214" t="s">
        <v>84</v>
      </c>
      <c r="AV385" s="11" t="s">
        <v>82</v>
      </c>
      <c r="AW385" s="11" t="s">
        <v>37</v>
      </c>
      <c r="AX385" s="11" t="s">
        <v>74</v>
      </c>
      <c r="AY385" s="214" t="s">
        <v>162</v>
      </c>
    </row>
    <row r="386" spans="2:65" s="11" customFormat="1" ht="13.5">
      <c r="B386" s="203"/>
      <c r="C386" s="204"/>
      <c r="D386" s="205" t="s">
        <v>171</v>
      </c>
      <c r="E386" s="206" t="s">
        <v>21</v>
      </c>
      <c r="F386" s="207" t="s">
        <v>564</v>
      </c>
      <c r="G386" s="204"/>
      <c r="H386" s="208" t="s">
        <v>21</v>
      </c>
      <c r="I386" s="209"/>
      <c r="J386" s="204"/>
      <c r="K386" s="204"/>
      <c r="L386" s="210"/>
      <c r="M386" s="211"/>
      <c r="N386" s="212"/>
      <c r="O386" s="212"/>
      <c r="P386" s="212"/>
      <c r="Q386" s="212"/>
      <c r="R386" s="212"/>
      <c r="S386" s="212"/>
      <c r="T386" s="213"/>
      <c r="AT386" s="214" t="s">
        <v>171</v>
      </c>
      <c r="AU386" s="214" t="s">
        <v>84</v>
      </c>
      <c r="AV386" s="11" t="s">
        <v>82</v>
      </c>
      <c r="AW386" s="11" t="s">
        <v>37</v>
      </c>
      <c r="AX386" s="11" t="s">
        <v>74</v>
      </c>
      <c r="AY386" s="214" t="s">
        <v>162</v>
      </c>
    </row>
    <row r="387" spans="2:65" s="12" customFormat="1" ht="13.5">
      <c r="B387" s="215"/>
      <c r="C387" s="216"/>
      <c r="D387" s="205" t="s">
        <v>171</v>
      </c>
      <c r="E387" s="217" t="s">
        <v>21</v>
      </c>
      <c r="F387" s="218" t="s">
        <v>625</v>
      </c>
      <c r="G387" s="216"/>
      <c r="H387" s="219">
        <v>0.186</v>
      </c>
      <c r="I387" s="220"/>
      <c r="J387" s="216"/>
      <c r="K387" s="216"/>
      <c r="L387" s="221"/>
      <c r="M387" s="222"/>
      <c r="N387" s="223"/>
      <c r="O387" s="223"/>
      <c r="P387" s="223"/>
      <c r="Q387" s="223"/>
      <c r="R387" s="223"/>
      <c r="S387" s="223"/>
      <c r="T387" s="224"/>
      <c r="AT387" s="225" t="s">
        <v>171</v>
      </c>
      <c r="AU387" s="225" t="s">
        <v>84</v>
      </c>
      <c r="AV387" s="12" t="s">
        <v>84</v>
      </c>
      <c r="AW387" s="12" t="s">
        <v>37</v>
      </c>
      <c r="AX387" s="12" t="s">
        <v>74</v>
      </c>
      <c r="AY387" s="225" t="s">
        <v>162</v>
      </c>
    </row>
    <row r="388" spans="2:65" s="11" customFormat="1" ht="13.5">
      <c r="B388" s="203"/>
      <c r="C388" s="204"/>
      <c r="D388" s="205" t="s">
        <v>171</v>
      </c>
      <c r="E388" s="206" t="s">
        <v>21</v>
      </c>
      <c r="F388" s="207" t="s">
        <v>492</v>
      </c>
      <c r="G388" s="204"/>
      <c r="H388" s="208" t="s">
        <v>21</v>
      </c>
      <c r="I388" s="209"/>
      <c r="J388" s="204"/>
      <c r="K388" s="204"/>
      <c r="L388" s="210"/>
      <c r="M388" s="211"/>
      <c r="N388" s="212"/>
      <c r="O388" s="212"/>
      <c r="P388" s="212"/>
      <c r="Q388" s="212"/>
      <c r="R388" s="212"/>
      <c r="S388" s="212"/>
      <c r="T388" s="213"/>
      <c r="AT388" s="214" t="s">
        <v>171</v>
      </c>
      <c r="AU388" s="214" t="s">
        <v>84</v>
      </c>
      <c r="AV388" s="11" t="s">
        <v>82</v>
      </c>
      <c r="AW388" s="11" t="s">
        <v>37</v>
      </c>
      <c r="AX388" s="11" t="s">
        <v>74</v>
      </c>
      <c r="AY388" s="214" t="s">
        <v>162</v>
      </c>
    </row>
    <row r="389" spans="2:65" s="12" customFormat="1" ht="13.5">
      <c r="B389" s="215"/>
      <c r="C389" s="216"/>
      <c r="D389" s="205" t="s">
        <v>171</v>
      </c>
      <c r="E389" s="217" t="s">
        <v>21</v>
      </c>
      <c r="F389" s="218" t="s">
        <v>626</v>
      </c>
      <c r="G389" s="216"/>
      <c r="H389" s="219">
        <v>0.17399999999999999</v>
      </c>
      <c r="I389" s="220"/>
      <c r="J389" s="216"/>
      <c r="K389" s="216"/>
      <c r="L389" s="221"/>
      <c r="M389" s="222"/>
      <c r="N389" s="223"/>
      <c r="O389" s="223"/>
      <c r="P389" s="223"/>
      <c r="Q389" s="223"/>
      <c r="R389" s="223"/>
      <c r="S389" s="223"/>
      <c r="T389" s="224"/>
      <c r="AT389" s="225" t="s">
        <v>171</v>
      </c>
      <c r="AU389" s="225" t="s">
        <v>84</v>
      </c>
      <c r="AV389" s="12" t="s">
        <v>84</v>
      </c>
      <c r="AW389" s="12" t="s">
        <v>37</v>
      </c>
      <c r="AX389" s="12" t="s">
        <v>74</v>
      </c>
      <c r="AY389" s="225" t="s">
        <v>162</v>
      </c>
    </row>
    <row r="390" spans="2:65" s="11" customFormat="1" ht="13.5">
      <c r="B390" s="203"/>
      <c r="C390" s="204"/>
      <c r="D390" s="205" t="s">
        <v>171</v>
      </c>
      <c r="E390" s="206" t="s">
        <v>21</v>
      </c>
      <c r="F390" s="207" t="s">
        <v>495</v>
      </c>
      <c r="G390" s="204"/>
      <c r="H390" s="208" t="s">
        <v>21</v>
      </c>
      <c r="I390" s="209"/>
      <c r="J390" s="204"/>
      <c r="K390" s="204"/>
      <c r="L390" s="210"/>
      <c r="M390" s="211"/>
      <c r="N390" s="212"/>
      <c r="O390" s="212"/>
      <c r="P390" s="212"/>
      <c r="Q390" s="212"/>
      <c r="R390" s="212"/>
      <c r="S390" s="212"/>
      <c r="T390" s="213"/>
      <c r="AT390" s="214" t="s">
        <v>171</v>
      </c>
      <c r="AU390" s="214" t="s">
        <v>84</v>
      </c>
      <c r="AV390" s="11" t="s">
        <v>82</v>
      </c>
      <c r="AW390" s="11" t="s">
        <v>37</v>
      </c>
      <c r="AX390" s="11" t="s">
        <v>74</v>
      </c>
      <c r="AY390" s="214" t="s">
        <v>162</v>
      </c>
    </row>
    <row r="391" spans="2:65" s="12" customFormat="1" ht="13.5">
      <c r="B391" s="215"/>
      <c r="C391" s="216"/>
      <c r="D391" s="205" t="s">
        <v>171</v>
      </c>
      <c r="E391" s="217" t="s">
        <v>21</v>
      </c>
      <c r="F391" s="218" t="s">
        <v>626</v>
      </c>
      <c r="G391" s="216"/>
      <c r="H391" s="219">
        <v>0.17399999999999999</v>
      </c>
      <c r="I391" s="220"/>
      <c r="J391" s="216"/>
      <c r="K391" s="216"/>
      <c r="L391" s="221"/>
      <c r="M391" s="222"/>
      <c r="N391" s="223"/>
      <c r="O391" s="223"/>
      <c r="P391" s="223"/>
      <c r="Q391" s="223"/>
      <c r="R391" s="223"/>
      <c r="S391" s="223"/>
      <c r="T391" s="224"/>
      <c r="AT391" s="225" t="s">
        <v>171</v>
      </c>
      <c r="AU391" s="225" t="s">
        <v>84</v>
      </c>
      <c r="AV391" s="12" t="s">
        <v>84</v>
      </c>
      <c r="AW391" s="12" t="s">
        <v>37</v>
      </c>
      <c r="AX391" s="12" t="s">
        <v>74</v>
      </c>
      <c r="AY391" s="225" t="s">
        <v>162</v>
      </c>
    </row>
    <row r="392" spans="2:65" s="11" customFormat="1" ht="13.5">
      <c r="B392" s="203"/>
      <c r="C392" s="204"/>
      <c r="D392" s="205" t="s">
        <v>171</v>
      </c>
      <c r="E392" s="206" t="s">
        <v>21</v>
      </c>
      <c r="F392" s="207" t="s">
        <v>627</v>
      </c>
      <c r="G392" s="204"/>
      <c r="H392" s="208" t="s">
        <v>21</v>
      </c>
      <c r="I392" s="209"/>
      <c r="J392" s="204"/>
      <c r="K392" s="204"/>
      <c r="L392" s="210"/>
      <c r="M392" s="211"/>
      <c r="N392" s="212"/>
      <c r="O392" s="212"/>
      <c r="P392" s="212"/>
      <c r="Q392" s="212"/>
      <c r="R392" s="212"/>
      <c r="S392" s="212"/>
      <c r="T392" s="213"/>
      <c r="AT392" s="214" t="s">
        <v>171</v>
      </c>
      <c r="AU392" s="214" t="s">
        <v>84</v>
      </c>
      <c r="AV392" s="11" t="s">
        <v>82</v>
      </c>
      <c r="AW392" s="11" t="s">
        <v>37</v>
      </c>
      <c r="AX392" s="11" t="s">
        <v>74</v>
      </c>
      <c r="AY392" s="214" t="s">
        <v>162</v>
      </c>
    </row>
    <row r="393" spans="2:65" s="11" customFormat="1" ht="13.5">
      <c r="B393" s="203"/>
      <c r="C393" s="204"/>
      <c r="D393" s="205" t="s">
        <v>171</v>
      </c>
      <c r="E393" s="206" t="s">
        <v>21</v>
      </c>
      <c r="F393" s="207" t="s">
        <v>492</v>
      </c>
      <c r="G393" s="204"/>
      <c r="H393" s="208" t="s">
        <v>21</v>
      </c>
      <c r="I393" s="209"/>
      <c r="J393" s="204"/>
      <c r="K393" s="204"/>
      <c r="L393" s="210"/>
      <c r="M393" s="211"/>
      <c r="N393" s="212"/>
      <c r="O393" s="212"/>
      <c r="P393" s="212"/>
      <c r="Q393" s="212"/>
      <c r="R393" s="212"/>
      <c r="S393" s="212"/>
      <c r="T393" s="213"/>
      <c r="AT393" s="214" t="s">
        <v>171</v>
      </c>
      <c r="AU393" s="214" t="s">
        <v>84</v>
      </c>
      <c r="AV393" s="11" t="s">
        <v>82</v>
      </c>
      <c r="AW393" s="11" t="s">
        <v>37</v>
      </c>
      <c r="AX393" s="11" t="s">
        <v>74</v>
      </c>
      <c r="AY393" s="214" t="s">
        <v>162</v>
      </c>
    </row>
    <row r="394" spans="2:65" s="12" customFormat="1" ht="13.5">
      <c r="B394" s="215"/>
      <c r="C394" s="216"/>
      <c r="D394" s="205" t="s">
        <v>171</v>
      </c>
      <c r="E394" s="217" t="s">
        <v>21</v>
      </c>
      <c r="F394" s="218" t="s">
        <v>628</v>
      </c>
      <c r="G394" s="216"/>
      <c r="H394" s="219">
        <v>0.13600000000000001</v>
      </c>
      <c r="I394" s="220"/>
      <c r="J394" s="216"/>
      <c r="K394" s="216"/>
      <c r="L394" s="221"/>
      <c r="M394" s="222"/>
      <c r="N394" s="223"/>
      <c r="O394" s="223"/>
      <c r="P394" s="223"/>
      <c r="Q394" s="223"/>
      <c r="R394" s="223"/>
      <c r="S394" s="223"/>
      <c r="T394" s="224"/>
      <c r="AT394" s="225" t="s">
        <v>171</v>
      </c>
      <c r="AU394" s="225" t="s">
        <v>84</v>
      </c>
      <c r="AV394" s="12" t="s">
        <v>84</v>
      </c>
      <c r="AW394" s="12" t="s">
        <v>37</v>
      </c>
      <c r="AX394" s="12" t="s">
        <v>74</v>
      </c>
      <c r="AY394" s="225" t="s">
        <v>162</v>
      </c>
    </row>
    <row r="395" spans="2:65" s="11" customFormat="1" ht="13.5">
      <c r="B395" s="203"/>
      <c r="C395" s="204"/>
      <c r="D395" s="205" t="s">
        <v>171</v>
      </c>
      <c r="E395" s="206" t="s">
        <v>21</v>
      </c>
      <c r="F395" s="207" t="s">
        <v>495</v>
      </c>
      <c r="G395" s="204"/>
      <c r="H395" s="208" t="s">
        <v>21</v>
      </c>
      <c r="I395" s="209"/>
      <c r="J395" s="204"/>
      <c r="K395" s="204"/>
      <c r="L395" s="210"/>
      <c r="M395" s="211"/>
      <c r="N395" s="212"/>
      <c r="O395" s="212"/>
      <c r="P395" s="212"/>
      <c r="Q395" s="212"/>
      <c r="R395" s="212"/>
      <c r="S395" s="212"/>
      <c r="T395" s="213"/>
      <c r="AT395" s="214" t="s">
        <v>171</v>
      </c>
      <c r="AU395" s="214" t="s">
        <v>84</v>
      </c>
      <c r="AV395" s="11" t="s">
        <v>82</v>
      </c>
      <c r="AW395" s="11" t="s">
        <v>37</v>
      </c>
      <c r="AX395" s="11" t="s">
        <v>74</v>
      </c>
      <c r="AY395" s="214" t="s">
        <v>162</v>
      </c>
    </row>
    <row r="396" spans="2:65" s="12" customFormat="1" ht="13.5">
      <c r="B396" s="215"/>
      <c r="C396" s="216"/>
      <c r="D396" s="226" t="s">
        <v>171</v>
      </c>
      <c r="E396" s="227" t="s">
        <v>21</v>
      </c>
      <c r="F396" s="228" t="s">
        <v>629</v>
      </c>
      <c r="G396" s="216"/>
      <c r="H396" s="229">
        <v>9.2999999999999999E-2</v>
      </c>
      <c r="I396" s="220"/>
      <c r="J396" s="216"/>
      <c r="K396" s="216"/>
      <c r="L396" s="221"/>
      <c r="M396" s="222"/>
      <c r="N396" s="223"/>
      <c r="O396" s="223"/>
      <c r="P396" s="223"/>
      <c r="Q396" s="223"/>
      <c r="R396" s="223"/>
      <c r="S396" s="223"/>
      <c r="T396" s="224"/>
      <c r="AT396" s="225" t="s">
        <v>171</v>
      </c>
      <c r="AU396" s="225" t="s">
        <v>84</v>
      </c>
      <c r="AV396" s="12" t="s">
        <v>84</v>
      </c>
      <c r="AW396" s="12" t="s">
        <v>37</v>
      </c>
      <c r="AX396" s="12" t="s">
        <v>74</v>
      </c>
      <c r="AY396" s="225" t="s">
        <v>162</v>
      </c>
    </row>
    <row r="397" spans="2:65" s="1" customFormat="1" ht="22.5" customHeight="1">
      <c r="B397" s="39"/>
      <c r="C397" s="230" t="s">
        <v>630</v>
      </c>
      <c r="D397" s="230" t="s">
        <v>275</v>
      </c>
      <c r="E397" s="231" t="s">
        <v>631</v>
      </c>
      <c r="F397" s="232" t="s">
        <v>632</v>
      </c>
      <c r="G397" s="233" t="s">
        <v>257</v>
      </c>
      <c r="H397" s="234">
        <v>0.57699999999999996</v>
      </c>
      <c r="I397" s="235"/>
      <c r="J397" s="236">
        <f>ROUND(I397*H397,2)</f>
        <v>0</v>
      </c>
      <c r="K397" s="232" t="s">
        <v>168</v>
      </c>
      <c r="L397" s="237"/>
      <c r="M397" s="238" t="s">
        <v>21</v>
      </c>
      <c r="N397" s="239" t="s">
        <v>45</v>
      </c>
      <c r="O397" s="40"/>
      <c r="P397" s="200">
        <f>O397*H397</f>
        <v>0</v>
      </c>
      <c r="Q397" s="200">
        <v>1</v>
      </c>
      <c r="R397" s="200">
        <f>Q397*H397</f>
        <v>0.57699999999999996</v>
      </c>
      <c r="S397" s="200">
        <v>0</v>
      </c>
      <c r="T397" s="201">
        <f>S397*H397</f>
        <v>0</v>
      </c>
      <c r="AR397" s="22" t="s">
        <v>205</v>
      </c>
      <c r="AT397" s="22" t="s">
        <v>275</v>
      </c>
      <c r="AU397" s="22" t="s">
        <v>84</v>
      </c>
      <c r="AY397" s="22" t="s">
        <v>162</v>
      </c>
      <c r="BE397" s="202">
        <f>IF(N397="základní",J397,0)</f>
        <v>0</v>
      </c>
      <c r="BF397" s="202">
        <f>IF(N397="snížená",J397,0)</f>
        <v>0</v>
      </c>
      <c r="BG397" s="202">
        <f>IF(N397="zákl. přenesená",J397,0)</f>
        <v>0</v>
      </c>
      <c r="BH397" s="202">
        <f>IF(N397="sníž. přenesená",J397,0)</f>
        <v>0</v>
      </c>
      <c r="BI397" s="202">
        <f>IF(N397="nulová",J397,0)</f>
        <v>0</v>
      </c>
      <c r="BJ397" s="22" t="s">
        <v>82</v>
      </c>
      <c r="BK397" s="202">
        <f>ROUND(I397*H397,2)</f>
        <v>0</v>
      </c>
      <c r="BL397" s="22" t="s">
        <v>169</v>
      </c>
      <c r="BM397" s="22" t="s">
        <v>633</v>
      </c>
    </row>
    <row r="398" spans="2:65" s="1" customFormat="1" ht="27">
      <c r="B398" s="39"/>
      <c r="C398" s="61"/>
      <c r="D398" s="205" t="s">
        <v>397</v>
      </c>
      <c r="E398" s="61"/>
      <c r="F398" s="240" t="s">
        <v>634</v>
      </c>
      <c r="G398" s="61"/>
      <c r="H398" s="61"/>
      <c r="I398" s="161"/>
      <c r="J398" s="61"/>
      <c r="K398" s="61"/>
      <c r="L398" s="59"/>
      <c r="M398" s="241"/>
      <c r="N398" s="40"/>
      <c r="O398" s="40"/>
      <c r="P398" s="40"/>
      <c r="Q398" s="40"/>
      <c r="R398" s="40"/>
      <c r="S398" s="40"/>
      <c r="T398" s="76"/>
      <c r="AT398" s="22" t="s">
        <v>397</v>
      </c>
      <c r="AU398" s="22" t="s">
        <v>84</v>
      </c>
    </row>
    <row r="399" spans="2:65" s="12" customFormat="1" ht="13.5">
      <c r="B399" s="215"/>
      <c r="C399" s="216"/>
      <c r="D399" s="226" t="s">
        <v>171</v>
      </c>
      <c r="E399" s="216"/>
      <c r="F399" s="228" t="s">
        <v>635</v>
      </c>
      <c r="G399" s="216"/>
      <c r="H399" s="229">
        <v>0.57699999999999996</v>
      </c>
      <c r="I399" s="220"/>
      <c r="J399" s="216"/>
      <c r="K399" s="216"/>
      <c r="L399" s="221"/>
      <c r="M399" s="222"/>
      <c r="N399" s="223"/>
      <c r="O399" s="223"/>
      <c r="P399" s="223"/>
      <c r="Q399" s="223"/>
      <c r="R399" s="223"/>
      <c r="S399" s="223"/>
      <c r="T399" s="224"/>
      <c r="AT399" s="225" t="s">
        <v>171</v>
      </c>
      <c r="AU399" s="225" t="s">
        <v>84</v>
      </c>
      <c r="AV399" s="12" t="s">
        <v>84</v>
      </c>
      <c r="AW399" s="12" t="s">
        <v>6</v>
      </c>
      <c r="AX399" s="12" t="s">
        <v>82</v>
      </c>
      <c r="AY399" s="225" t="s">
        <v>162</v>
      </c>
    </row>
    <row r="400" spans="2:65" s="1" customFormat="1" ht="22.5" customHeight="1">
      <c r="B400" s="39"/>
      <c r="C400" s="230" t="s">
        <v>636</v>
      </c>
      <c r="D400" s="230" t="s">
        <v>275</v>
      </c>
      <c r="E400" s="231" t="s">
        <v>637</v>
      </c>
      <c r="F400" s="232" t="s">
        <v>638</v>
      </c>
      <c r="G400" s="233" t="s">
        <v>257</v>
      </c>
      <c r="H400" s="234">
        <v>0.247</v>
      </c>
      <c r="I400" s="235"/>
      <c r="J400" s="236">
        <f>ROUND(I400*H400,2)</f>
        <v>0</v>
      </c>
      <c r="K400" s="232" t="s">
        <v>168</v>
      </c>
      <c r="L400" s="237"/>
      <c r="M400" s="238" t="s">
        <v>21</v>
      </c>
      <c r="N400" s="239" t="s">
        <v>45</v>
      </c>
      <c r="O400" s="40"/>
      <c r="P400" s="200">
        <f>O400*H400</f>
        <v>0</v>
      </c>
      <c r="Q400" s="200">
        <v>1</v>
      </c>
      <c r="R400" s="200">
        <f>Q400*H400</f>
        <v>0.247</v>
      </c>
      <c r="S400" s="200">
        <v>0</v>
      </c>
      <c r="T400" s="201">
        <f>S400*H400</f>
        <v>0</v>
      </c>
      <c r="AR400" s="22" t="s">
        <v>205</v>
      </c>
      <c r="AT400" s="22" t="s">
        <v>275</v>
      </c>
      <c r="AU400" s="22" t="s">
        <v>84</v>
      </c>
      <c r="AY400" s="22" t="s">
        <v>162</v>
      </c>
      <c r="BE400" s="202">
        <f>IF(N400="základní",J400,0)</f>
        <v>0</v>
      </c>
      <c r="BF400" s="202">
        <f>IF(N400="snížená",J400,0)</f>
        <v>0</v>
      </c>
      <c r="BG400" s="202">
        <f>IF(N400="zákl. přenesená",J400,0)</f>
        <v>0</v>
      </c>
      <c r="BH400" s="202">
        <f>IF(N400="sníž. přenesená",J400,0)</f>
        <v>0</v>
      </c>
      <c r="BI400" s="202">
        <f>IF(N400="nulová",J400,0)</f>
        <v>0</v>
      </c>
      <c r="BJ400" s="22" t="s">
        <v>82</v>
      </c>
      <c r="BK400" s="202">
        <f>ROUND(I400*H400,2)</f>
        <v>0</v>
      </c>
      <c r="BL400" s="22" t="s">
        <v>169</v>
      </c>
      <c r="BM400" s="22" t="s">
        <v>639</v>
      </c>
    </row>
    <row r="401" spans="2:65" s="1" customFormat="1" ht="27">
      <c r="B401" s="39"/>
      <c r="C401" s="61"/>
      <c r="D401" s="205" t="s">
        <v>397</v>
      </c>
      <c r="E401" s="61"/>
      <c r="F401" s="240" t="s">
        <v>640</v>
      </c>
      <c r="G401" s="61"/>
      <c r="H401" s="61"/>
      <c r="I401" s="161"/>
      <c r="J401" s="61"/>
      <c r="K401" s="61"/>
      <c r="L401" s="59"/>
      <c r="M401" s="241"/>
      <c r="N401" s="40"/>
      <c r="O401" s="40"/>
      <c r="P401" s="40"/>
      <c r="Q401" s="40"/>
      <c r="R401" s="40"/>
      <c r="S401" s="40"/>
      <c r="T401" s="76"/>
      <c r="AT401" s="22" t="s">
        <v>397</v>
      </c>
      <c r="AU401" s="22" t="s">
        <v>84</v>
      </c>
    </row>
    <row r="402" spans="2:65" s="12" customFormat="1" ht="13.5">
      <c r="B402" s="215"/>
      <c r="C402" s="216"/>
      <c r="D402" s="226" t="s">
        <v>171</v>
      </c>
      <c r="E402" s="216"/>
      <c r="F402" s="228" t="s">
        <v>641</v>
      </c>
      <c r="G402" s="216"/>
      <c r="H402" s="229">
        <v>0.247</v>
      </c>
      <c r="I402" s="220"/>
      <c r="J402" s="216"/>
      <c r="K402" s="216"/>
      <c r="L402" s="221"/>
      <c r="M402" s="222"/>
      <c r="N402" s="223"/>
      <c r="O402" s="223"/>
      <c r="P402" s="223"/>
      <c r="Q402" s="223"/>
      <c r="R402" s="223"/>
      <c r="S402" s="223"/>
      <c r="T402" s="224"/>
      <c r="AT402" s="225" t="s">
        <v>171</v>
      </c>
      <c r="AU402" s="225" t="s">
        <v>84</v>
      </c>
      <c r="AV402" s="12" t="s">
        <v>84</v>
      </c>
      <c r="AW402" s="12" t="s">
        <v>6</v>
      </c>
      <c r="AX402" s="12" t="s">
        <v>82</v>
      </c>
      <c r="AY402" s="225" t="s">
        <v>162</v>
      </c>
    </row>
    <row r="403" spans="2:65" s="1" customFormat="1" ht="31.5" customHeight="1">
      <c r="B403" s="39"/>
      <c r="C403" s="191" t="s">
        <v>642</v>
      </c>
      <c r="D403" s="191" t="s">
        <v>164</v>
      </c>
      <c r="E403" s="192" t="s">
        <v>643</v>
      </c>
      <c r="F403" s="193" t="s">
        <v>644</v>
      </c>
      <c r="G403" s="194" t="s">
        <v>257</v>
      </c>
      <c r="H403" s="195">
        <v>9.2999999999999999E-2</v>
      </c>
      <c r="I403" s="196"/>
      <c r="J403" s="197">
        <f>ROUND(I403*H403,2)</f>
        <v>0</v>
      </c>
      <c r="K403" s="193" t="s">
        <v>168</v>
      </c>
      <c r="L403" s="59"/>
      <c r="M403" s="198" t="s">
        <v>21</v>
      </c>
      <c r="N403" s="199" t="s">
        <v>45</v>
      </c>
      <c r="O403" s="40"/>
      <c r="P403" s="200">
        <f>O403*H403</f>
        <v>0</v>
      </c>
      <c r="Q403" s="200">
        <v>1.0900000000000001</v>
      </c>
      <c r="R403" s="200">
        <f>Q403*H403</f>
        <v>0.10137</v>
      </c>
      <c r="S403" s="200">
        <v>0</v>
      </c>
      <c r="T403" s="201">
        <f>S403*H403</f>
        <v>0</v>
      </c>
      <c r="AR403" s="22" t="s">
        <v>169</v>
      </c>
      <c r="AT403" s="22" t="s">
        <v>164</v>
      </c>
      <c r="AU403" s="22" t="s">
        <v>84</v>
      </c>
      <c r="AY403" s="22" t="s">
        <v>162</v>
      </c>
      <c r="BE403" s="202">
        <f>IF(N403="základní",J403,0)</f>
        <v>0</v>
      </c>
      <c r="BF403" s="202">
        <f>IF(N403="snížená",J403,0)</f>
        <v>0</v>
      </c>
      <c r="BG403" s="202">
        <f>IF(N403="zákl. přenesená",J403,0)</f>
        <v>0</v>
      </c>
      <c r="BH403" s="202">
        <f>IF(N403="sníž. přenesená",J403,0)</f>
        <v>0</v>
      </c>
      <c r="BI403" s="202">
        <f>IF(N403="nulová",J403,0)</f>
        <v>0</v>
      </c>
      <c r="BJ403" s="22" t="s">
        <v>82</v>
      </c>
      <c r="BK403" s="202">
        <f>ROUND(I403*H403,2)</f>
        <v>0</v>
      </c>
      <c r="BL403" s="22" t="s">
        <v>169</v>
      </c>
      <c r="BM403" s="22" t="s">
        <v>645</v>
      </c>
    </row>
    <row r="404" spans="2:65" s="11" customFormat="1" ht="13.5">
      <c r="B404" s="203"/>
      <c r="C404" s="204"/>
      <c r="D404" s="205" t="s">
        <v>171</v>
      </c>
      <c r="E404" s="206" t="s">
        <v>21</v>
      </c>
      <c r="F404" s="207" t="s">
        <v>646</v>
      </c>
      <c r="G404" s="204"/>
      <c r="H404" s="208" t="s">
        <v>21</v>
      </c>
      <c r="I404" s="209"/>
      <c r="J404" s="204"/>
      <c r="K404" s="204"/>
      <c r="L404" s="210"/>
      <c r="M404" s="211"/>
      <c r="N404" s="212"/>
      <c r="O404" s="212"/>
      <c r="P404" s="212"/>
      <c r="Q404" s="212"/>
      <c r="R404" s="212"/>
      <c r="S404" s="212"/>
      <c r="T404" s="213"/>
      <c r="AT404" s="214" t="s">
        <v>171</v>
      </c>
      <c r="AU404" s="214" t="s">
        <v>84</v>
      </c>
      <c r="AV404" s="11" t="s">
        <v>82</v>
      </c>
      <c r="AW404" s="11" t="s">
        <v>37</v>
      </c>
      <c r="AX404" s="11" t="s">
        <v>74</v>
      </c>
      <c r="AY404" s="214" t="s">
        <v>162</v>
      </c>
    </row>
    <row r="405" spans="2:65" s="12" customFormat="1" ht="13.5">
      <c r="B405" s="215"/>
      <c r="C405" s="216"/>
      <c r="D405" s="226" t="s">
        <v>171</v>
      </c>
      <c r="E405" s="227" t="s">
        <v>21</v>
      </c>
      <c r="F405" s="228" t="s">
        <v>647</v>
      </c>
      <c r="G405" s="216"/>
      <c r="H405" s="229">
        <v>9.2999999999999999E-2</v>
      </c>
      <c r="I405" s="220"/>
      <c r="J405" s="216"/>
      <c r="K405" s="216"/>
      <c r="L405" s="221"/>
      <c r="M405" s="222"/>
      <c r="N405" s="223"/>
      <c r="O405" s="223"/>
      <c r="P405" s="223"/>
      <c r="Q405" s="223"/>
      <c r="R405" s="223"/>
      <c r="S405" s="223"/>
      <c r="T405" s="224"/>
      <c r="AT405" s="225" t="s">
        <v>171</v>
      </c>
      <c r="AU405" s="225" t="s">
        <v>84</v>
      </c>
      <c r="AV405" s="12" t="s">
        <v>84</v>
      </c>
      <c r="AW405" s="12" t="s">
        <v>37</v>
      </c>
      <c r="AX405" s="12" t="s">
        <v>74</v>
      </c>
      <c r="AY405" s="225" t="s">
        <v>162</v>
      </c>
    </row>
    <row r="406" spans="2:65" s="1" customFormat="1" ht="22.5" customHeight="1">
      <c r="B406" s="39"/>
      <c r="C406" s="191" t="s">
        <v>648</v>
      </c>
      <c r="D406" s="191" t="s">
        <v>164</v>
      </c>
      <c r="E406" s="192" t="s">
        <v>649</v>
      </c>
      <c r="F406" s="193" t="s">
        <v>650</v>
      </c>
      <c r="G406" s="194" t="s">
        <v>182</v>
      </c>
      <c r="H406" s="195">
        <v>19</v>
      </c>
      <c r="I406" s="196"/>
      <c r="J406" s="197">
        <f>ROUND(I406*H406,2)</f>
        <v>0</v>
      </c>
      <c r="K406" s="193" t="s">
        <v>168</v>
      </c>
      <c r="L406" s="59"/>
      <c r="M406" s="198" t="s">
        <v>21</v>
      </c>
      <c r="N406" s="199" t="s">
        <v>45</v>
      </c>
      <c r="O406" s="40"/>
      <c r="P406" s="200">
        <f>O406*H406</f>
        <v>0</v>
      </c>
      <c r="Q406" s="200">
        <v>2.9999999999999997E-4</v>
      </c>
      <c r="R406" s="200">
        <f>Q406*H406</f>
        <v>5.6999999999999993E-3</v>
      </c>
      <c r="S406" s="200">
        <v>0</v>
      </c>
      <c r="T406" s="201">
        <f>S406*H406</f>
        <v>0</v>
      </c>
      <c r="AR406" s="22" t="s">
        <v>169</v>
      </c>
      <c r="AT406" s="22" t="s">
        <v>164</v>
      </c>
      <c r="AU406" s="22" t="s">
        <v>84</v>
      </c>
      <c r="AY406" s="22" t="s">
        <v>162</v>
      </c>
      <c r="BE406" s="202">
        <f>IF(N406="základní",J406,0)</f>
        <v>0</v>
      </c>
      <c r="BF406" s="202">
        <f>IF(N406="snížená",J406,0)</f>
        <v>0</v>
      </c>
      <c r="BG406" s="202">
        <f>IF(N406="zákl. přenesená",J406,0)</f>
        <v>0</v>
      </c>
      <c r="BH406" s="202">
        <f>IF(N406="sníž. přenesená",J406,0)</f>
        <v>0</v>
      </c>
      <c r="BI406" s="202">
        <f>IF(N406="nulová",J406,0)</f>
        <v>0</v>
      </c>
      <c r="BJ406" s="22" t="s">
        <v>82</v>
      </c>
      <c r="BK406" s="202">
        <f>ROUND(I406*H406,2)</f>
        <v>0</v>
      </c>
      <c r="BL406" s="22" t="s">
        <v>169</v>
      </c>
      <c r="BM406" s="22" t="s">
        <v>651</v>
      </c>
    </row>
    <row r="407" spans="2:65" s="12" customFormat="1" ht="13.5">
      <c r="B407" s="215"/>
      <c r="C407" s="216"/>
      <c r="D407" s="226" t="s">
        <v>171</v>
      </c>
      <c r="E407" s="227" t="s">
        <v>21</v>
      </c>
      <c r="F407" s="228" t="s">
        <v>652</v>
      </c>
      <c r="G407" s="216"/>
      <c r="H407" s="229">
        <v>19</v>
      </c>
      <c r="I407" s="220"/>
      <c r="J407" s="216"/>
      <c r="K407" s="216"/>
      <c r="L407" s="221"/>
      <c r="M407" s="222"/>
      <c r="N407" s="223"/>
      <c r="O407" s="223"/>
      <c r="P407" s="223"/>
      <c r="Q407" s="223"/>
      <c r="R407" s="223"/>
      <c r="S407" s="223"/>
      <c r="T407" s="224"/>
      <c r="AT407" s="225" t="s">
        <v>171</v>
      </c>
      <c r="AU407" s="225" t="s">
        <v>84</v>
      </c>
      <c r="AV407" s="12" t="s">
        <v>84</v>
      </c>
      <c r="AW407" s="12" t="s">
        <v>37</v>
      </c>
      <c r="AX407" s="12" t="s">
        <v>74</v>
      </c>
      <c r="AY407" s="225" t="s">
        <v>162</v>
      </c>
    </row>
    <row r="408" spans="2:65" s="1" customFormat="1" ht="31.5" customHeight="1">
      <c r="B408" s="39"/>
      <c r="C408" s="191" t="s">
        <v>653</v>
      </c>
      <c r="D408" s="191" t="s">
        <v>164</v>
      </c>
      <c r="E408" s="192" t="s">
        <v>654</v>
      </c>
      <c r="F408" s="193" t="s">
        <v>655</v>
      </c>
      <c r="G408" s="194" t="s">
        <v>186</v>
      </c>
      <c r="H408" s="195">
        <v>13.628</v>
      </c>
      <c r="I408" s="196"/>
      <c r="J408" s="197">
        <f>ROUND(I408*H408,2)</f>
        <v>0</v>
      </c>
      <c r="K408" s="193" t="s">
        <v>168</v>
      </c>
      <c r="L408" s="59"/>
      <c r="M408" s="198" t="s">
        <v>21</v>
      </c>
      <c r="N408" s="199" t="s">
        <v>45</v>
      </c>
      <c r="O408" s="40"/>
      <c r="P408" s="200">
        <f>O408*H408</f>
        <v>0</v>
      </c>
      <c r="Q408" s="200">
        <v>2.45329</v>
      </c>
      <c r="R408" s="200">
        <f>Q408*H408</f>
        <v>33.433436120000003</v>
      </c>
      <c r="S408" s="200">
        <v>0</v>
      </c>
      <c r="T408" s="201">
        <f>S408*H408</f>
        <v>0</v>
      </c>
      <c r="AR408" s="22" t="s">
        <v>169</v>
      </c>
      <c r="AT408" s="22" t="s">
        <v>164</v>
      </c>
      <c r="AU408" s="22" t="s">
        <v>84</v>
      </c>
      <c r="AY408" s="22" t="s">
        <v>162</v>
      </c>
      <c r="BE408" s="202">
        <f>IF(N408="základní",J408,0)</f>
        <v>0</v>
      </c>
      <c r="BF408" s="202">
        <f>IF(N408="snížená",J408,0)</f>
        <v>0</v>
      </c>
      <c r="BG408" s="202">
        <f>IF(N408="zákl. přenesená",J408,0)</f>
        <v>0</v>
      </c>
      <c r="BH408" s="202">
        <f>IF(N408="sníž. přenesená",J408,0)</f>
        <v>0</v>
      </c>
      <c r="BI408" s="202">
        <f>IF(N408="nulová",J408,0)</f>
        <v>0</v>
      </c>
      <c r="BJ408" s="22" t="s">
        <v>82</v>
      </c>
      <c r="BK408" s="202">
        <f>ROUND(I408*H408,2)</f>
        <v>0</v>
      </c>
      <c r="BL408" s="22" t="s">
        <v>169</v>
      </c>
      <c r="BM408" s="22" t="s">
        <v>656</v>
      </c>
    </row>
    <row r="409" spans="2:65" s="11" customFormat="1" ht="13.5">
      <c r="B409" s="203"/>
      <c r="C409" s="204"/>
      <c r="D409" s="205" t="s">
        <v>171</v>
      </c>
      <c r="E409" s="206" t="s">
        <v>21</v>
      </c>
      <c r="F409" s="207" t="s">
        <v>657</v>
      </c>
      <c r="G409" s="204"/>
      <c r="H409" s="208" t="s">
        <v>21</v>
      </c>
      <c r="I409" s="209"/>
      <c r="J409" s="204"/>
      <c r="K409" s="204"/>
      <c r="L409" s="210"/>
      <c r="M409" s="211"/>
      <c r="N409" s="212"/>
      <c r="O409" s="212"/>
      <c r="P409" s="212"/>
      <c r="Q409" s="212"/>
      <c r="R409" s="212"/>
      <c r="S409" s="212"/>
      <c r="T409" s="213"/>
      <c r="AT409" s="214" t="s">
        <v>171</v>
      </c>
      <c r="AU409" s="214" t="s">
        <v>84</v>
      </c>
      <c r="AV409" s="11" t="s">
        <v>82</v>
      </c>
      <c r="AW409" s="11" t="s">
        <v>37</v>
      </c>
      <c r="AX409" s="11" t="s">
        <v>74</v>
      </c>
      <c r="AY409" s="214" t="s">
        <v>162</v>
      </c>
    </row>
    <row r="410" spans="2:65" s="12" customFormat="1" ht="13.5">
      <c r="B410" s="215"/>
      <c r="C410" s="216"/>
      <c r="D410" s="205" t="s">
        <v>171</v>
      </c>
      <c r="E410" s="217" t="s">
        <v>21</v>
      </c>
      <c r="F410" s="218" t="s">
        <v>658</v>
      </c>
      <c r="G410" s="216"/>
      <c r="H410" s="219">
        <v>12.582000000000001</v>
      </c>
      <c r="I410" s="220"/>
      <c r="J410" s="216"/>
      <c r="K410" s="216"/>
      <c r="L410" s="221"/>
      <c r="M410" s="222"/>
      <c r="N410" s="223"/>
      <c r="O410" s="223"/>
      <c r="P410" s="223"/>
      <c r="Q410" s="223"/>
      <c r="R410" s="223"/>
      <c r="S410" s="223"/>
      <c r="T410" s="224"/>
      <c r="AT410" s="225" t="s">
        <v>171</v>
      </c>
      <c r="AU410" s="225" t="s">
        <v>84</v>
      </c>
      <c r="AV410" s="12" t="s">
        <v>84</v>
      </c>
      <c r="AW410" s="12" t="s">
        <v>37</v>
      </c>
      <c r="AX410" s="12" t="s">
        <v>74</v>
      </c>
      <c r="AY410" s="225" t="s">
        <v>162</v>
      </c>
    </row>
    <row r="411" spans="2:65" s="12" customFormat="1" ht="13.5">
      <c r="B411" s="215"/>
      <c r="C411" s="216"/>
      <c r="D411" s="226" t="s">
        <v>171</v>
      </c>
      <c r="E411" s="227" t="s">
        <v>21</v>
      </c>
      <c r="F411" s="228" t="s">
        <v>659</v>
      </c>
      <c r="G411" s="216"/>
      <c r="H411" s="229">
        <v>1.046</v>
      </c>
      <c r="I411" s="220"/>
      <c r="J411" s="216"/>
      <c r="K411" s="216"/>
      <c r="L411" s="221"/>
      <c r="M411" s="222"/>
      <c r="N411" s="223"/>
      <c r="O411" s="223"/>
      <c r="P411" s="223"/>
      <c r="Q411" s="223"/>
      <c r="R411" s="223"/>
      <c r="S411" s="223"/>
      <c r="T411" s="224"/>
      <c r="AT411" s="225" t="s">
        <v>171</v>
      </c>
      <c r="AU411" s="225" t="s">
        <v>84</v>
      </c>
      <c r="AV411" s="12" t="s">
        <v>84</v>
      </c>
      <c r="AW411" s="12" t="s">
        <v>37</v>
      </c>
      <c r="AX411" s="12" t="s">
        <v>74</v>
      </c>
      <c r="AY411" s="225" t="s">
        <v>162</v>
      </c>
    </row>
    <row r="412" spans="2:65" s="1" customFormat="1" ht="31.5" customHeight="1">
      <c r="B412" s="39"/>
      <c r="C412" s="191" t="s">
        <v>660</v>
      </c>
      <c r="D412" s="191" t="s">
        <v>164</v>
      </c>
      <c r="E412" s="192" t="s">
        <v>661</v>
      </c>
      <c r="F412" s="193" t="s">
        <v>662</v>
      </c>
      <c r="G412" s="194" t="s">
        <v>167</v>
      </c>
      <c r="H412" s="195">
        <v>126.61</v>
      </c>
      <c r="I412" s="196"/>
      <c r="J412" s="197">
        <f>ROUND(I412*H412,2)</f>
        <v>0</v>
      </c>
      <c r="K412" s="193" t="s">
        <v>168</v>
      </c>
      <c r="L412" s="59"/>
      <c r="M412" s="198" t="s">
        <v>21</v>
      </c>
      <c r="N412" s="199" t="s">
        <v>45</v>
      </c>
      <c r="O412" s="40"/>
      <c r="P412" s="200">
        <f>O412*H412</f>
        <v>0</v>
      </c>
      <c r="Q412" s="200">
        <v>1.2600000000000001E-3</v>
      </c>
      <c r="R412" s="200">
        <f>Q412*H412</f>
        <v>0.15952859999999999</v>
      </c>
      <c r="S412" s="200">
        <v>0</v>
      </c>
      <c r="T412" s="201">
        <f>S412*H412</f>
        <v>0</v>
      </c>
      <c r="AR412" s="22" t="s">
        <v>169</v>
      </c>
      <c r="AT412" s="22" t="s">
        <v>164</v>
      </c>
      <c r="AU412" s="22" t="s">
        <v>84</v>
      </c>
      <c r="AY412" s="22" t="s">
        <v>162</v>
      </c>
      <c r="BE412" s="202">
        <f>IF(N412="základní",J412,0)</f>
        <v>0</v>
      </c>
      <c r="BF412" s="202">
        <f>IF(N412="snížená",J412,0)</f>
        <v>0</v>
      </c>
      <c r="BG412" s="202">
        <f>IF(N412="zákl. přenesená",J412,0)</f>
        <v>0</v>
      </c>
      <c r="BH412" s="202">
        <f>IF(N412="sníž. přenesená",J412,0)</f>
        <v>0</v>
      </c>
      <c r="BI412" s="202">
        <f>IF(N412="nulová",J412,0)</f>
        <v>0</v>
      </c>
      <c r="BJ412" s="22" t="s">
        <v>82</v>
      </c>
      <c r="BK412" s="202">
        <f>ROUND(I412*H412,2)</f>
        <v>0</v>
      </c>
      <c r="BL412" s="22" t="s">
        <v>169</v>
      </c>
      <c r="BM412" s="22" t="s">
        <v>663</v>
      </c>
    </row>
    <row r="413" spans="2:65" s="12" customFormat="1" ht="13.5">
      <c r="B413" s="215"/>
      <c r="C413" s="216"/>
      <c r="D413" s="205" t="s">
        <v>171</v>
      </c>
      <c r="E413" s="217" t="s">
        <v>21</v>
      </c>
      <c r="F413" s="218" t="s">
        <v>664</v>
      </c>
      <c r="G413" s="216"/>
      <c r="H413" s="219">
        <v>115.83199999999999</v>
      </c>
      <c r="I413" s="220"/>
      <c r="J413" s="216"/>
      <c r="K413" s="216"/>
      <c r="L413" s="221"/>
      <c r="M413" s="222"/>
      <c r="N413" s="223"/>
      <c r="O413" s="223"/>
      <c r="P413" s="223"/>
      <c r="Q413" s="223"/>
      <c r="R413" s="223"/>
      <c r="S413" s="223"/>
      <c r="T413" s="224"/>
      <c r="AT413" s="225" t="s">
        <v>171</v>
      </c>
      <c r="AU413" s="225" t="s">
        <v>84</v>
      </c>
      <c r="AV413" s="12" t="s">
        <v>84</v>
      </c>
      <c r="AW413" s="12" t="s">
        <v>37</v>
      </c>
      <c r="AX413" s="12" t="s">
        <v>74</v>
      </c>
      <c r="AY413" s="225" t="s">
        <v>162</v>
      </c>
    </row>
    <row r="414" spans="2:65" s="12" customFormat="1" ht="13.5">
      <c r="B414" s="215"/>
      <c r="C414" s="216"/>
      <c r="D414" s="205" t="s">
        <v>171</v>
      </c>
      <c r="E414" s="217" t="s">
        <v>21</v>
      </c>
      <c r="F414" s="218" t="s">
        <v>665</v>
      </c>
      <c r="G414" s="216"/>
      <c r="H414" s="219">
        <v>7.2910000000000004</v>
      </c>
      <c r="I414" s="220"/>
      <c r="J414" s="216"/>
      <c r="K414" s="216"/>
      <c r="L414" s="221"/>
      <c r="M414" s="222"/>
      <c r="N414" s="223"/>
      <c r="O414" s="223"/>
      <c r="P414" s="223"/>
      <c r="Q414" s="223"/>
      <c r="R414" s="223"/>
      <c r="S414" s="223"/>
      <c r="T414" s="224"/>
      <c r="AT414" s="225" t="s">
        <v>171</v>
      </c>
      <c r="AU414" s="225" t="s">
        <v>84</v>
      </c>
      <c r="AV414" s="12" t="s">
        <v>84</v>
      </c>
      <c r="AW414" s="12" t="s">
        <v>37</v>
      </c>
      <c r="AX414" s="12" t="s">
        <v>74</v>
      </c>
      <c r="AY414" s="225" t="s">
        <v>162</v>
      </c>
    </row>
    <row r="415" spans="2:65" s="12" customFormat="1" ht="13.5">
      <c r="B415" s="215"/>
      <c r="C415" s="216"/>
      <c r="D415" s="226" t="s">
        <v>171</v>
      </c>
      <c r="E415" s="227" t="s">
        <v>21</v>
      </c>
      <c r="F415" s="228" t="s">
        <v>666</v>
      </c>
      <c r="G415" s="216"/>
      <c r="H415" s="229">
        <v>3.4870000000000001</v>
      </c>
      <c r="I415" s="220"/>
      <c r="J415" s="216"/>
      <c r="K415" s="216"/>
      <c r="L415" s="221"/>
      <c r="M415" s="222"/>
      <c r="N415" s="223"/>
      <c r="O415" s="223"/>
      <c r="P415" s="223"/>
      <c r="Q415" s="223"/>
      <c r="R415" s="223"/>
      <c r="S415" s="223"/>
      <c r="T415" s="224"/>
      <c r="AT415" s="225" t="s">
        <v>171</v>
      </c>
      <c r="AU415" s="225" t="s">
        <v>84</v>
      </c>
      <c r="AV415" s="12" t="s">
        <v>84</v>
      </c>
      <c r="AW415" s="12" t="s">
        <v>37</v>
      </c>
      <c r="AX415" s="12" t="s">
        <v>74</v>
      </c>
      <c r="AY415" s="225" t="s">
        <v>162</v>
      </c>
    </row>
    <row r="416" spans="2:65" s="1" customFormat="1" ht="44.25" customHeight="1">
      <c r="B416" s="39"/>
      <c r="C416" s="191" t="s">
        <v>667</v>
      </c>
      <c r="D416" s="191" t="s">
        <v>164</v>
      </c>
      <c r="E416" s="192" t="s">
        <v>668</v>
      </c>
      <c r="F416" s="193" t="s">
        <v>669</v>
      </c>
      <c r="G416" s="194" t="s">
        <v>167</v>
      </c>
      <c r="H416" s="195">
        <v>126.61</v>
      </c>
      <c r="I416" s="196"/>
      <c r="J416" s="197">
        <f>ROUND(I416*H416,2)</f>
        <v>0</v>
      </c>
      <c r="K416" s="193" t="s">
        <v>168</v>
      </c>
      <c r="L416" s="59"/>
      <c r="M416" s="198" t="s">
        <v>21</v>
      </c>
      <c r="N416" s="199" t="s">
        <v>45</v>
      </c>
      <c r="O416" s="40"/>
      <c r="P416" s="200">
        <f>O416*H416</f>
        <v>0</v>
      </c>
      <c r="Q416" s="200">
        <v>0</v>
      </c>
      <c r="R416" s="200">
        <f>Q416*H416</f>
        <v>0</v>
      </c>
      <c r="S416" s="200">
        <v>0</v>
      </c>
      <c r="T416" s="201">
        <f>S416*H416</f>
        <v>0</v>
      </c>
      <c r="AR416" s="22" t="s">
        <v>169</v>
      </c>
      <c r="AT416" s="22" t="s">
        <v>164</v>
      </c>
      <c r="AU416" s="22" t="s">
        <v>84</v>
      </c>
      <c r="AY416" s="22" t="s">
        <v>162</v>
      </c>
      <c r="BE416" s="202">
        <f>IF(N416="základní",J416,0)</f>
        <v>0</v>
      </c>
      <c r="BF416" s="202">
        <f>IF(N416="snížená",J416,0)</f>
        <v>0</v>
      </c>
      <c r="BG416" s="202">
        <f>IF(N416="zákl. přenesená",J416,0)</f>
        <v>0</v>
      </c>
      <c r="BH416" s="202">
        <f>IF(N416="sníž. přenesená",J416,0)</f>
        <v>0</v>
      </c>
      <c r="BI416" s="202">
        <f>IF(N416="nulová",J416,0)</f>
        <v>0</v>
      </c>
      <c r="BJ416" s="22" t="s">
        <v>82</v>
      </c>
      <c r="BK416" s="202">
        <f>ROUND(I416*H416,2)</f>
        <v>0</v>
      </c>
      <c r="BL416" s="22" t="s">
        <v>169</v>
      </c>
      <c r="BM416" s="22" t="s">
        <v>670</v>
      </c>
    </row>
    <row r="417" spans="2:65" s="1" customFormat="1" ht="31.5" customHeight="1">
      <c r="B417" s="39"/>
      <c r="C417" s="191" t="s">
        <v>671</v>
      </c>
      <c r="D417" s="191" t="s">
        <v>164</v>
      </c>
      <c r="E417" s="192" t="s">
        <v>672</v>
      </c>
      <c r="F417" s="193" t="s">
        <v>673</v>
      </c>
      <c r="G417" s="194" t="s">
        <v>257</v>
      </c>
      <c r="H417" s="195">
        <v>0.54100000000000004</v>
      </c>
      <c r="I417" s="196"/>
      <c r="J417" s="197">
        <f>ROUND(I417*H417,2)</f>
        <v>0</v>
      </c>
      <c r="K417" s="193" t="s">
        <v>168</v>
      </c>
      <c r="L417" s="59"/>
      <c r="M417" s="198" t="s">
        <v>21</v>
      </c>
      <c r="N417" s="199" t="s">
        <v>45</v>
      </c>
      <c r="O417" s="40"/>
      <c r="P417" s="200">
        <f>O417*H417</f>
        <v>0</v>
      </c>
      <c r="Q417" s="200">
        <v>1.0519700000000001</v>
      </c>
      <c r="R417" s="200">
        <f>Q417*H417</f>
        <v>0.56911577000000013</v>
      </c>
      <c r="S417" s="200">
        <v>0</v>
      </c>
      <c r="T417" s="201">
        <f>S417*H417</f>
        <v>0</v>
      </c>
      <c r="AR417" s="22" t="s">
        <v>169</v>
      </c>
      <c r="AT417" s="22" t="s">
        <v>164</v>
      </c>
      <c r="AU417" s="22" t="s">
        <v>84</v>
      </c>
      <c r="AY417" s="22" t="s">
        <v>162</v>
      </c>
      <c r="BE417" s="202">
        <f>IF(N417="základní",J417,0)</f>
        <v>0</v>
      </c>
      <c r="BF417" s="202">
        <f>IF(N417="snížená",J417,0)</f>
        <v>0</v>
      </c>
      <c r="BG417" s="202">
        <f>IF(N417="zákl. přenesená",J417,0)</f>
        <v>0</v>
      </c>
      <c r="BH417" s="202">
        <f>IF(N417="sníž. přenesená",J417,0)</f>
        <v>0</v>
      </c>
      <c r="BI417" s="202">
        <f>IF(N417="nulová",J417,0)</f>
        <v>0</v>
      </c>
      <c r="BJ417" s="22" t="s">
        <v>82</v>
      </c>
      <c r="BK417" s="202">
        <f>ROUND(I417*H417,2)</f>
        <v>0</v>
      </c>
      <c r="BL417" s="22" t="s">
        <v>169</v>
      </c>
      <c r="BM417" s="22" t="s">
        <v>674</v>
      </c>
    </row>
    <row r="418" spans="2:65" s="12" customFormat="1" ht="13.5">
      <c r="B418" s="215"/>
      <c r="C418" s="216"/>
      <c r="D418" s="205" t="s">
        <v>171</v>
      </c>
      <c r="E418" s="217" t="s">
        <v>21</v>
      </c>
      <c r="F418" s="218" t="s">
        <v>675</v>
      </c>
      <c r="G418" s="216"/>
      <c r="H418" s="219">
        <v>0.40600000000000003</v>
      </c>
      <c r="I418" s="220"/>
      <c r="J418" s="216"/>
      <c r="K418" s="216"/>
      <c r="L418" s="221"/>
      <c r="M418" s="222"/>
      <c r="N418" s="223"/>
      <c r="O418" s="223"/>
      <c r="P418" s="223"/>
      <c r="Q418" s="223"/>
      <c r="R418" s="223"/>
      <c r="S418" s="223"/>
      <c r="T418" s="224"/>
      <c r="AT418" s="225" t="s">
        <v>171</v>
      </c>
      <c r="AU418" s="225" t="s">
        <v>84</v>
      </c>
      <c r="AV418" s="12" t="s">
        <v>84</v>
      </c>
      <c r="AW418" s="12" t="s">
        <v>37</v>
      </c>
      <c r="AX418" s="12" t="s">
        <v>74</v>
      </c>
      <c r="AY418" s="225" t="s">
        <v>162</v>
      </c>
    </row>
    <row r="419" spans="2:65" s="12" customFormat="1" ht="13.5">
      <c r="B419" s="215"/>
      <c r="C419" s="216"/>
      <c r="D419" s="226" t="s">
        <v>171</v>
      </c>
      <c r="E419" s="227" t="s">
        <v>21</v>
      </c>
      <c r="F419" s="228" t="s">
        <v>676</v>
      </c>
      <c r="G419" s="216"/>
      <c r="H419" s="229">
        <v>0.13500000000000001</v>
      </c>
      <c r="I419" s="220"/>
      <c r="J419" s="216"/>
      <c r="K419" s="216"/>
      <c r="L419" s="221"/>
      <c r="M419" s="222"/>
      <c r="N419" s="223"/>
      <c r="O419" s="223"/>
      <c r="P419" s="223"/>
      <c r="Q419" s="223"/>
      <c r="R419" s="223"/>
      <c r="S419" s="223"/>
      <c r="T419" s="224"/>
      <c r="AT419" s="225" t="s">
        <v>171</v>
      </c>
      <c r="AU419" s="225" t="s">
        <v>84</v>
      </c>
      <c r="AV419" s="12" t="s">
        <v>84</v>
      </c>
      <c r="AW419" s="12" t="s">
        <v>37</v>
      </c>
      <c r="AX419" s="12" t="s">
        <v>74</v>
      </c>
      <c r="AY419" s="225" t="s">
        <v>162</v>
      </c>
    </row>
    <row r="420" spans="2:65" s="1" customFormat="1" ht="31.5" customHeight="1">
      <c r="B420" s="39"/>
      <c r="C420" s="191" t="s">
        <v>677</v>
      </c>
      <c r="D420" s="191" t="s">
        <v>164</v>
      </c>
      <c r="E420" s="192" t="s">
        <v>678</v>
      </c>
      <c r="F420" s="193" t="s">
        <v>679</v>
      </c>
      <c r="G420" s="194" t="s">
        <v>257</v>
      </c>
      <c r="H420" s="195">
        <v>0.85299999999999998</v>
      </c>
      <c r="I420" s="196"/>
      <c r="J420" s="197">
        <f>ROUND(I420*H420,2)</f>
        <v>0</v>
      </c>
      <c r="K420" s="193" t="s">
        <v>168</v>
      </c>
      <c r="L420" s="59"/>
      <c r="M420" s="198" t="s">
        <v>21</v>
      </c>
      <c r="N420" s="199" t="s">
        <v>45</v>
      </c>
      <c r="O420" s="40"/>
      <c r="P420" s="200">
        <f>O420*H420</f>
        <v>0</v>
      </c>
      <c r="Q420" s="200">
        <v>1.0530600000000001</v>
      </c>
      <c r="R420" s="200">
        <f>Q420*H420</f>
        <v>0.89826018000000007</v>
      </c>
      <c r="S420" s="200">
        <v>0</v>
      </c>
      <c r="T420" s="201">
        <f>S420*H420</f>
        <v>0</v>
      </c>
      <c r="AR420" s="22" t="s">
        <v>169</v>
      </c>
      <c r="AT420" s="22" t="s">
        <v>164</v>
      </c>
      <c r="AU420" s="22" t="s">
        <v>84</v>
      </c>
      <c r="AY420" s="22" t="s">
        <v>162</v>
      </c>
      <c r="BE420" s="202">
        <f>IF(N420="základní",J420,0)</f>
        <v>0</v>
      </c>
      <c r="BF420" s="202">
        <f>IF(N420="snížená",J420,0)</f>
        <v>0</v>
      </c>
      <c r="BG420" s="202">
        <f>IF(N420="zákl. přenesená",J420,0)</f>
        <v>0</v>
      </c>
      <c r="BH420" s="202">
        <f>IF(N420="sníž. přenesená",J420,0)</f>
        <v>0</v>
      </c>
      <c r="BI420" s="202">
        <f>IF(N420="nulová",J420,0)</f>
        <v>0</v>
      </c>
      <c r="BJ420" s="22" t="s">
        <v>82</v>
      </c>
      <c r="BK420" s="202">
        <f>ROUND(I420*H420,2)</f>
        <v>0</v>
      </c>
      <c r="BL420" s="22" t="s">
        <v>169</v>
      </c>
      <c r="BM420" s="22" t="s">
        <v>680</v>
      </c>
    </row>
    <row r="421" spans="2:65" s="12" customFormat="1" ht="13.5">
      <c r="B421" s="215"/>
      <c r="C421" s="216"/>
      <c r="D421" s="205" t="s">
        <v>171</v>
      </c>
      <c r="E421" s="217" t="s">
        <v>21</v>
      </c>
      <c r="F421" s="218" t="s">
        <v>681</v>
      </c>
      <c r="G421" s="216"/>
      <c r="H421" s="219">
        <v>0.72499999999999998</v>
      </c>
      <c r="I421" s="220"/>
      <c r="J421" s="216"/>
      <c r="K421" s="216"/>
      <c r="L421" s="221"/>
      <c r="M421" s="222"/>
      <c r="N421" s="223"/>
      <c r="O421" s="223"/>
      <c r="P421" s="223"/>
      <c r="Q421" s="223"/>
      <c r="R421" s="223"/>
      <c r="S421" s="223"/>
      <c r="T421" s="224"/>
      <c r="AT421" s="225" t="s">
        <v>171</v>
      </c>
      <c r="AU421" s="225" t="s">
        <v>84</v>
      </c>
      <c r="AV421" s="12" t="s">
        <v>84</v>
      </c>
      <c r="AW421" s="12" t="s">
        <v>37</v>
      </c>
      <c r="AX421" s="12" t="s">
        <v>74</v>
      </c>
      <c r="AY421" s="225" t="s">
        <v>162</v>
      </c>
    </row>
    <row r="422" spans="2:65" s="12" customFormat="1" ht="13.5">
      <c r="B422" s="215"/>
      <c r="C422" s="216"/>
      <c r="D422" s="226" t="s">
        <v>171</v>
      </c>
      <c r="E422" s="227" t="s">
        <v>21</v>
      </c>
      <c r="F422" s="228" t="s">
        <v>682</v>
      </c>
      <c r="G422" s="216"/>
      <c r="H422" s="229">
        <v>0.128</v>
      </c>
      <c r="I422" s="220"/>
      <c r="J422" s="216"/>
      <c r="K422" s="216"/>
      <c r="L422" s="221"/>
      <c r="M422" s="222"/>
      <c r="N422" s="223"/>
      <c r="O422" s="223"/>
      <c r="P422" s="223"/>
      <c r="Q422" s="223"/>
      <c r="R422" s="223"/>
      <c r="S422" s="223"/>
      <c r="T422" s="224"/>
      <c r="AT422" s="225" t="s">
        <v>171</v>
      </c>
      <c r="AU422" s="225" t="s">
        <v>84</v>
      </c>
      <c r="AV422" s="12" t="s">
        <v>84</v>
      </c>
      <c r="AW422" s="12" t="s">
        <v>37</v>
      </c>
      <c r="AX422" s="12" t="s">
        <v>74</v>
      </c>
      <c r="AY422" s="225" t="s">
        <v>162</v>
      </c>
    </row>
    <row r="423" spans="2:65" s="1" customFormat="1" ht="31.5" customHeight="1">
      <c r="B423" s="39"/>
      <c r="C423" s="191" t="s">
        <v>683</v>
      </c>
      <c r="D423" s="191" t="s">
        <v>164</v>
      </c>
      <c r="E423" s="192" t="s">
        <v>684</v>
      </c>
      <c r="F423" s="193" t="s">
        <v>685</v>
      </c>
      <c r="G423" s="194" t="s">
        <v>167</v>
      </c>
      <c r="H423" s="195">
        <v>109.005</v>
      </c>
      <c r="I423" s="196"/>
      <c r="J423" s="197">
        <f>ROUND(I423*H423,2)</f>
        <v>0</v>
      </c>
      <c r="K423" s="193" t="s">
        <v>168</v>
      </c>
      <c r="L423" s="59"/>
      <c r="M423" s="198" t="s">
        <v>21</v>
      </c>
      <c r="N423" s="199" t="s">
        <v>45</v>
      </c>
      <c r="O423" s="40"/>
      <c r="P423" s="200">
        <f>O423*H423</f>
        <v>0</v>
      </c>
      <c r="Q423" s="200">
        <v>6.9819999999999993E-2</v>
      </c>
      <c r="R423" s="200">
        <f>Q423*H423</f>
        <v>7.6107290999999986</v>
      </c>
      <c r="S423" s="200">
        <v>0</v>
      </c>
      <c r="T423" s="201">
        <f>S423*H423</f>
        <v>0</v>
      </c>
      <c r="AR423" s="22" t="s">
        <v>169</v>
      </c>
      <c r="AT423" s="22" t="s">
        <v>164</v>
      </c>
      <c r="AU423" s="22" t="s">
        <v>84</v>
      </c>
      <c r="AY423" s="22" t="s">
        <v>162</v>
      </c>
      <c r="BE423" s="202">
        <f>IF(N423="základní",J423,0)</f>
        <v>0</v>
      </c>
      <c r="BF423" s="202">
        <f>IF(N423="snížená",J423,0)</f>
        <v>0</v>
      </c>
      <c r="BG423" s="202">
        <f>IF(N423="zákl. přenesená",J423,0)</f>
        <v>0</v>
      </c>
      <c r="BH423" s="202">
        <f>IF(N423="sníž. přenesená",J423,0)</f>
        <v>0</v>
      </c>
      <c r="BI423" s="202">
        <f>IF(N423="nulová",J423,0)</f>
        <v>0</v>
      </c>
      <c r="BJ423" s="22" t="s">
        <v>82</v>
      </c>
      <c r="BK423" s="202">
        <f>ROUND(I423*H423,2)</f>
        <v>0</v>
      </c>
      <c r="BL423" s="22" t="s">
        <v>169</v>
      </c>
      <c r="BM423" s="22" t="s">
        <v>686</v>
      </c>
    </row>
    <row r="424" spans="2:65" s="11" customFormat="1" ht="13.5">
      <c r="B424" s="203"/>
      <c r="C424" s="204"/>
      <c r="D424" s="205" t="s">
        <v>171</v>
      </c>
      <c r="E424" s="206" t="s">
        <v>21</v>
      </c>
      <c r="F424" s="207" t="s">
        <v>687</v>
      </c>
      <c r="G424" s="204"/>
      <c r="H424" s="208" t="s">
        <v>21</v>
      </c>
      <c r="I424" s="209"/>
      <c r="J424" s="204"/>
      <c r="K424" s="204"/>
      <c r="L424" s="210"/>
      <c r="M424" s="211"/>
      <c r="N424" s="212"/>
      <c r="O424" s="212"/>
      <c r="P424" s="212"/>
      <c r="Q424" s="212"/>
      <c r="R424" s="212"/>
      <c r="S424" s="212"/>
      <c r="T424" s="213"/>
      <c r="AT424" s="214" t="s">
        <v>171</v>
      </c>
      <c r="AU424" s="214" t="s">
        <v>84</v>
      </c>
      <c r="AV424" s="11" t="s">
        <v>82</v>
      </c>
      <c r="AW424" s="11" t="s">
        <v>37</v>
      </c>
      <c r="AX424" s="11" t="s">
        <v>74</v>
      </c>
      <c r="AY424" s="214" t="s">
        <v>162</v>
      </c>
    </row>
    <row r="425" spans="2:65" s="12" customFormat="1" ht="13.5">
      <c r="B425" s="215"/>
      <c r="C425" s="216"/>
      <c r="D425" s="205" t="s">
        <v>171</v>
      </c>
      <c r="E425" s="217" t="s">
        <v>21</v>
      </c>
      <c r="F425" s="218" t="s">
        <v>688</v>
      </c>
      <c r="G425" s="216"/>
      <c r="H425" s="219">
        <v>23.52</v>
      </c>
      <c r="I425" s="220"/>
      <c r="J425" s="216"/>
      <c r="K425" s="216"/>
      <c r="L425" s="221"/>
      <c r="M425" s="222"/>
      <c r="N425" s="223"/>
      <c r="O425" s="223"/>
      <c r="P425" s="223"/>
      <c r="Q425" s="223"/>
      <c r="R425" s="223"/>
      <c r="S425" s="223"/>
      <c r="T425" s="224"/>
      <c r="AT425" s="225" t="s">
        <v>171</v>
      </c>
      <c r="AU425" s="225" t="s">
        <v>84</v>
      </c>
      <c r="AV425" s="12" t="s">
        <v>84</v>
      </c>
      <c r="AW425" s="12" t="s">
        <v>37</v>
      </c>
      <c r="AX425" s="12" t="s">
        <v>74</v>
      </c>
      <c r="AY425" s="225" t="s">
        <v>162</v>
      </c>
    </row>
    <row r="426" spans="2:65" s="11" customFormat="1" ht="13.5">
      <c r="B426" s="203"/>
      <c r="C426" s="204"/>
      <c r="D426" s="205" t="s">
        <v>171</v>
      </c>
      <c r="E426" s="206" t="s">
        <v>21</v>
      </c>
      <c r="F426" s="207" t="s">
        <v>564</v>
      </c>
      <c r="G426" s="204"/>
      <c r="H426" s="208" t="s">
        <v>21</v>
      </c>
      <c r="I426" s="209"/>
      <c r="J426" s="204"/>
      <c r="K426" s="204"/>
      <c r="L426" s="210"/>
      <c r="M426" s="211"/>
      <c r="N426" s="212"/>
      <c r="O426" s="212"/>
      <c r="P426" s="212"/>
      <c r="Q426" s="212"/>
      <c r="R426" s="212"/>
      <c r="S426" s="212"/>
      <c r="T426" s="213"/>
      <c r="AT426" s="214" t="s">
        <v>171</v>
      </c>
      <c r="AU426" s="214" t="s">
        <v>84</v>
      </c>
      <c r="AV426" s="11" t="s">
        <v>82</v>
      </c>
      <c r="AW426" s="11" t="s">
        <v>37</v>
      </c>
      <c r="AX426" s="11" t="s">
        <v>74</v>
      </c>
      <c r="AY426" s="214" t="s">
        <v>162</v>
      </c>
    </row>
    <row r="427" spans="2:65" s="12" customFormat="1" ht="13.5">
      <c r="B427" s="215"/>
      <c r="C427" s="216"/>
      <c r="D427" s="205" t="s">
        <v>171</v>
      </c>
      <c r="E427" s="217" t="s">
        <v>21</v>
      </c>
      <c r="F427" s="218" t="s">
        <v>689</v>
      </c>
      <c r="G427" s="216"/>
      <c r="H427" s="219">
        <v>42.73</v>
      </c>
      <c r="I427" s="220"/>
      <c r="J427" s="216"/>
      <c r="K427" s="216"/>
      <c r="L427" s="221"/>
      <c r="M427" s="222"/>
      <c r="N427" s="223"/>
      <c r="O427" s="223"/>
      <c r="P427" s="223"/>
      <c r="Q427" s="223"/>
      <c r="R427" s="223"/>
      <c r="S427" s="223"/>
      <c r="T427" s="224"/>
      <c r="AT427" s="225" t="s">
        <v>171</v>
      </c>
      <c r="AU427" s="225" t="s">
        <v>84</v>
      </c>
      <c r="AV427" s="12" t="s">
        <v>84</v>
      </c>
      <c r="AW427" s="12" t="s">
        <v>37</v>
      </c>
      <c r="AX427" s="12" t="s">
        <v>74</v>
      </c>
      <c r="AY427" s="225" t="s">
        <v>162</v>
      </c>
    </row>
    <row r="428" spans="2:65" s="12" customFormat="1" ht="13.5">
      <c r="B428" s="215"/>
      <c r="C428" s="216"/>
      <c r="D428" s="205" t="s">
        <v>171</v>
      </c>
      <c r="E428" s="217" t="s">
        <v>21</v>
      </c>
      <c r="F428" s="218" t="s">
        <v>690</v>
      </c>
      <c r="G428" s="216"/>
      <c r="H428" s="219">
        <v>2.7</v>
      </c>
      <c r="I428" s="220"/>
      <c r="J428" s="216"/>
      <c r="K428" s="216"/>
      <c r="L428" s="221"/>
      <c r="M428" s="222"/>
      <c r="N428" s="223"/>
      <c r="O428" s="223"/>
      <c r="P428" s="223"/>
      <c r="Q428" s="223"/>
      <c r="R428" s="223"/>
      <c r="S428" s="223"/>
      <c r="T428" s="224"/>
      <c r="AT428" s="225" t="s">
        <v>171</v>
      </c>
      <c r="AU428" s="225" t="s">
        <v>84</v>
      </c>
      <c r="AV428" s="12" t="s">
        <v>84</v>
      </c>
      <c r="AW428" s="12" t="s">
        <v>37</v>
      </c>
      <c r="AX428" s="12" t="s">
        <v>74</v>
      </c>
      <c r="AY428" s="225" t="s">
        <v>162</v>
      </c>
    </row>
    <row r="429" spans="2:65" s="12" customFormat="1" ht="13.5">
      <c r="B429" s="215"/>
      <c r="C429" s="216"/>
      <c r="D429" s="205" t="s">
        <v>171</v>
      </c>
      <c r="E429" s="217" t="s">
        <v>21</v>
      </c>
      <c r="F429" s="218" t="s">
        <v>691</v>
      </c>
      <c r="G429" s="216"/>
      <c r="H429" s="219">
        <v>6.72</v>
      </c>
      <c r="I429" s="220"/>
      <c r="J429" s="216"/>
      <c r="K429" s="216"/>
      <c r="L429" s="221"/>
      <c r="M429" s="222"/>
      <c r="N429" s="223"/>
      <c r="O429" s="223"/>
      <c r="P429" s="223"/>
      <c r="Q429" s="223"/>
      <c r="R429" s="223"/>
      <c r="S429" s="223"/>
      <c r="T429" s="224"/>
      <c r="AT429" s="225" t="s">
        <v>171</v>
      </c>
      <c r="AU429" s="225" t="s">
        <v>84</v>
      </c>
      <c r="AV429" s="12" t="s">
        <v>84</v>
      </c>
      <c r="AW429" s="12" t="s">
        <v>37</v>
      </c>
      <c r="AX429" s="12" t="s">
        <v>74</v>
      </c>
      <c r="AY429" s="225" t="s">
        <v>162</v>
      </c>
    </row>
    <row r="430" spans="2:65" s="11" customFormat="1" ht="13.5">
      <c r="B430" s="203"/>
      <c r="C430" s="204"/>
      <c r="D430" s="205" t="s">
        <v>171</v>
      </c>
      <c r="E430" s="206" t="s">
        <v>21</v>
      </c>
      <c r="F430" s="207" t="s">
        <v>492</v>
      </c>
      <c r="G430" s="204"/>
      <c r="H430" s="208" t="s">
        <v>21</v>
      </c>
      <c r="I430" s="209"/>
      <c r="J430" s="204"/>
      <c r="K430" s="204"/>
      <c r="L430" s="210"/>
      <c r="M430" s="211"/>
      <c r="N430" s="212"/>
      <c r="O430" s="212"/>
      <c r="P430" s="212"/>
      <c r="Q430" s="212"/>
      <c r="R430" s="212"/>
      <c r="S430" s="212"/>
      <c r="T430" s="213"/>
      <c r="AT430" s="214" t="s">
        <v>171</v>
      </c>
      <c r="AU430" s="214" t="s">
        <v>84</v>
      </c>
      <c r="AV430" s="11" t="s">
        <v>82</v>
      </c>
      <c r="AW430" s="11" t="s">
        <v>37</v>
      </c>
      <c r="AX430" s="11" t="s">
        <v>74</v>
      </c>
      <c r="AY430" s="214" t="s">
        <v>162</v>
      </c>
    </row>
    <row r="431" spans="2:65" s="12" customFormat="1" ht="13.5">
      <c r="B431" s="215"/>
      <c r="C431" s="216"/>
      <c r="D431" s="205" t="s">
        <v>171</v>
      </c>
      <c r="E431" s="217" t="s">
        <v>21</v>
      </c>
      <c r="F431" s="218" t="s">
        <v>692</v>
      </c>
      <c r="G431" s="216"/>
      <c r="H431" s="219">
        <v>13.4</v>
      </c>
      <c r="I431" s="220"/>
      <c r="J431" s="216"/>
      <c r="K431" s="216"/>
      <c r="L431" s="221"/>
      <c r="M431" s="222"/>
      <c r="N431" s="223"/>
      <c r="O431" s="223"/>
      <c r="P431" s="223"/>
      <c r="Q431" s="223"/>
      <c r="R431" s="223"/>
      <c r="S431" s="223"/>
      <c r="T431" s="224"/>
      <c r="AT431" s="225" t="s">
        <v>171</v>
      </c>
      <c r="AU431" s="225" t="s">
        <v>84</v>
      </c>
      <c r="AV431" s="12" t="s">
        <v>84</v>
      </c>
      <c r="AW431" s="12" t="s">
        <v>37</v>
      </c>
      <c r="AX431" s="12" t="s">
        <v>74</v>
      </c>
      <c r="AY431" s="225" t="s">
        <v>162</v>
      </c>
    </row>
    <row r="432" spans="2:65" s="11" customFormat="1" ht="13.5">
      <c r="B432" s="203"/>
      <c r="C432" s="204"/>
      <c r="D432" s="205" t="s">
        <v>171</v>
      </c>
      <c r="E432" s="206" t="s">
        <v>21</v>
      </c>
      <c r="F432" s="207" t="s">
        <v>495</v>
      </c>
      <c r="G432" s="204"/>
      <c r="H432" s="208" t="s">
        <v>21</v>
      </c>
      <c r="I432" s="209"/>
      <c r="J432" s="204"/>
      <c r="K432" s="204"/>
      <c r="L432" s="210"/>
      <c r="M432" s="211"/>
      <c r="N432" s="212"/>
      <c r="O432" s="212"/>
      <c r="P432" s="212"/>
      <c r="Q432" s="212"/>
      <c r="R432" s="212"/>
      <c r="S432" s="212"/>
      <c r="T432" s="213"/>
      <c r="AT432" s="214" t="s">
        <v>171</v>
      </c>
      <c r="AU432" s="214" t="s">
        <v>84</v>
      </c>
      <c r="AV432" s="11" t="s">
        <v>82</v>
      </c>
      <c r="AW432" s="11" t="s">
        <v>37</v>
      </c>
      <c r="AX432" s="11" t="s">
        <v>74</v>
      </c>
      <c r="AY432" s="214" t="s">
        <v>162</v>
      </c>
    </row>
    <row r="433" spans="2:65" s="12" customFormat="1" ht="13.5">
      <c r="B433" s="215"/>
      <c r="C433" s="216"/>
      <c r="D433" s="226" t="s">
        <v>171</v>
      </c>
      <c r="E433" s="227" t="s">
        <v>21</v>
      </c>
      <c r="F433" s="228" t="s">
        <v>693</v>
      </c>
      <c r="G433" s="216"/>
      <c r="H433" s="229">
        <v>19.934999999999999</v>
      </c>
      <c r="I433" s="220"/>
      <c r="J433" s="216"/>
      <c r="K433" s="216"/>
      <c r="L433" s="221"/>
      <c r="M433" s="222"/>
      <c r="N433" s="223"/>
      <c r="O433" s="223"/>
      <c r="P433" s="223"/>
      <c r="Q433" s="223"/>
      <c r="R433" s="223"/>
      <c r="S433" s="223"/>
      <c r="T433" s="224"/>
      <c r="AT433" s="225" t="s">
        <v>171</v>
      </c>
      <c r="AU433" s="225" t="s">
        <v>84</v>
      </c>
      <c r="AV433" s="12" t="s">
        <v>84</v>
      </c>
      <c r="AW433" s="12" t="s">
        <v>37</v>
      </c>
      <c r="AX433" s="12" t="s">
        <v>74</v>
      </c>
      <c r="AY433" s="225" t="s">
        <v>162</v>
      </c>
    </row>
    <row r="434" spans="2:65" s="1" customFormat="1" ht="31.5" customHeight="1">
      <c r="B434" s="39"/>
      <c r="C434" s="191" t="s">
        <v>694</v>
      </c>
      <c r="D434" s="191" t="s">
        <v>164</v>
      </c>
      <c r="E434" s="192" t="s">
        <v>695</v>
      </c>
      <c r="F434" s="193" t="s">
        <v>696</v>
      </c>
      <c r="G434" s="194" t="s">
        <v>167</v>
      </c>
      <c r="H434" s="195">
        <v>115.15600000000001</v>
      </c>
      <c r="I434" s="196"/>
      <c r="J434" s="197">
        <f>ROUND(I434*H434,2)</f>
        <v>0</v>
      </c>
      <c r="K434" s="193" t="s">
        <v>168</v>
      </c>
      <c r="L434" s="59"/>
      <c r="M434" s="198" t="s">
        <v>21</v>
      </c>
      <c r="N434" s="199" t="s">
        <v>45</v>
      </c>
      <c r="O434" s="40"/>
      <c r="P434" s="200">
        <f>O434*H434</f>
        <v>0</v>
      </c>
      <c r="Q434" s="200">
        <v>0.10421999999999999</v>
      </c>
      <c r="R434" s="200">
        <f>Q434*H434</f>
        <v>12.001558319999999</v>
      </c>
      <c r="S434" s="200">
        <v>0</v>
      </c>
      <c r="T434" s="201">
        <f>S434*H434</f>
        <v>0</v>
      </c>
      <c r="AR434" s="22" t="s">
        <v>169</v>
      </c>
      <c r="AT434" s="22" t="s">
        <v>164</v>
      </c>
      <c r="AU434" s="22" t="s">
        <v>84</v>
      </c>
      <c r="AY434" s="22" t="s">
        <v>162</v>
      </c>
      <c r="BE434" s="202">
        <f>IF(N434="základní",J434,0)</f>
        <v>0</v>
      </c>
      <c r="BF434" s="202">
        <f>IF(N434="snížená",J434,0)</f>
        <v>0</v>
      </c>
      <c r="BG434" s="202">
        <f>IF(N434="zákl. přenesená",J434,0)</f>
        <v>0</v>
      </c>
      <c r="BH434" s="202">
        <f>IF(N434="sníž. přenesená",J434,0)</f>
        <v>0</v>
      </c>
      <c r="BI434" s="202">
        <f>IF(N434="nulová",J434,0)</f>
        <v>0</v>
      </c>
      <c r="BJ434" s="22" t="s">
        <v>82</v>
      </c>
      <c r="BK434" s="202">
        <f>ROUND(I434*H434,2)</f>
        <v>0</v>
      </c>
      <c r="BL434" s="22" t="s">
        <v>169</v>
      </c>
      <c r="BM434" s="22" t="s">
        <v>697</v>
      </c>
    </row>
    <row r="435" spans="2:65" s="11" customFormat="1" ht="13.5">
      <c r="B435" s="203"/>
      <c r="C435" s="204"/>
      <c r="D435" s="205" t="s">
        <v>171</v>
      </c>
      <c r="E435" s="206" t="s">
        <v>21</v>
      </c>
      <c r="F435" s="207" t="s">
        <v>564</v>
      </c>
      <c r="G435" s="204"/>
      <c r="H435" s="208" t="s">
        <v>21</v>
      </c>
      <c r="I435" s="209"/>
      <c r="J435" s="204"/>
      <c r="K435" s="204"/>
      <c r="L435" s="210"/>
      <c r="M435" s="211"/>
      <c r="N435" s="212"/>
      <c r="O435" s="212"/>
      <c r="P435" s="212"/>
      <c r="Q435" s="212"/>
      <c r="R435" s="212"/>
      <c r="S435" s="212"/>
      <c r="T435" s="213"/>
      <c r="AT435" s="214" t="s">
        <v>171</v>
      </c>
      <c r="AU435" s="214" t="s">
        <v>84</v>
      </c>
      <c r="AV435" s="11" t="s">
        <v>82</v>
      </c>
      <c r="AW435" s="11" t="s">
        <v>37</v>
      </c>
      <c r="AX435" s="11" t="s">
        <v>74</v>
      </c>
      <c r="AY435" s="214" t="s">
        <v>162</v>
      </c>
    </row>
    <row r="436" spans="2:65" s="12" customFormat="1" ht="13.5">
      <c r="B436" s="215"/>
      <c r="C436" s="216"/>
      <c r="D436" s="205" t="s">
        <v>171</v>
      </c>
      <c r="E436" s="217" t="s">
        <v>21</v>
      </c>
      <c r="F436" s="218" t="s">
        <v>698</v>
      </c>
      <c r="G436" s="216"/>
      <c r="H436" s="219">
        <v>21.28</v>
      </c>
      <c r="I436" s="220"/>
      <c r="J436" s="216"/>
      <c r="K436" s="216"/>
      <c r="L436" s="221"/>
      <c r="M436" s="222"/>
      <c r="N436" s="223"/>
      <c r="O436" s="223"/>
      <c r="P436" s="223"/>
      <c r="Q436" s="223"/>
      <c r="R436" s="223"/>
      <c r="S436" s="223"/>
      <c r="T436" s="224"/>
      <c r="AT436" s="225" t="s">
        <v>171</v>
      </c>
      <c r="AU436" s="225" t="s">
        <v>84</v>
      </c>
      <c r="AV436" s="12" t="s">
        <v>84</v>
      </c>
      <c r="AW436" s="12" t="s">
        <v>37</v>
      </c>
      <c r="AX436" s="12" t="s">
        <v>74</v>
      </c>
      <c r="AY436" s="225" t="s">
        <v>162</v>
      </c>
    </row>
    <row r="437" spans="2:65" s="11" customFormat="1" ht="13.5">
      <c r="B437" s="203"/>
      <c r="C437" s="204"/>
      <c r="D437" s="205" t="s">
        <v>171</v>
      </c>
      <c r="E437" s="206" t="s">
        <v>21</v>
      </c>
      <c r="F437" s="207" t="s">
        <v>492</v>
      </c>
      <c r="G437" s="204"/>
      <c r="H437" s="208" t="s">
        <v>21</v>
      </c>
      <c r="I437" s="209"/>
      <c r="J437" s="204"/>
      <c r="K437" s="204"/>
      <c r="L437" s="210"/>
      <c r="M437" s="211"/>
      <c r="N437" s="212"/>
      <c r="O437" s="212"/>
      <c r="P437" s="212"/>
      <c r="Q437" s="212"/>
      <c r="R437" s="212"/>
      <c r="S437" s="212"/>
      <c r="T437" s="213"/>
      <c r="AT437" s="214" t="s">
        <v>171</v>
      </c>
      <c r="AU437" s="214" t="s">
        <v>84</v>
      </c>
      <c r="AV437" s="11" t="s">
        <v>82</v>
      </c>
      <c r="AW437" s="11" t="s">
        <v>37</v>
      </c>
      <c r="AX437" s="11" t="s">
        <v>74</v>
      </c>
      <c r="AY437" s="214" t="s">
        <v>162</v>
      </c>
    </row>
    <row r="438" spans="2:65" s="12" customFormat="1" ht="13.5">
      <c r="B438" s="215"/>
      <c r="C438" s="216"/>
      <c r="D438" s="205" t="s">
        <v>171</v>
      </c>
      <c r="E438" s="217" t="s">
        <v>21</v>
      </c>
      <c r="F438" s="218" t="s">
        <v>699</v>
      </c>
      <c r="G438" s="216"/>
      <c r="H438" s="219">
        <v>46.938000000000002</v>
      </c>
      <c r="I438" s="220"/>
      <c r="J438" s="216"/>
      <c r="K438" s="216"/>
      <c r="L438" s="221"/>
      <c r="M438" s="222"/>
      <c r="N438" s="223"/>
      <c r="O438" s="223"/>
      <c r="P438" s="223"/>
      <c r="Q438" s="223"/>
      <c r="R438" s="223"/>
      <c r="S438" s="223"/>
      <c r="T438" s="224"/>
      <c r="AT438" s="225" t="s">
        <v>171</v>
      </c>
      <c r="AU438" s="225" t="s">
        <v>84</v>
      </c>
      <c r="AV438" s="12" t="s">
        <v>84</v>
      </c>
      <c r="AW438" s="12" t="s">
        <v>37</v>
      </c>
      <c r="AX438" s="12" t="s">
        <v>74</v>
      </c>
      <c r="AY438" s="225" t="s">
        <v>162</v>
      </c>
    </row>
    <row r="439" spans="2:65" s="11" customFormat="1" ht="13.5">
      <c r="B439" s="203"/>
      <c r="C439" s="204"/>
      <c r="D439" s="205" t="s">
        <v>171</v>
      </c>
      <c r="E439" s="206" t="s">
        <v>21</v>
      </c>
      <c r="F439" s="207" t="s">
        <v>495</v>
      </c>
      <c r="G439" s="204"/>
      <c r="H439" s="208" t="s">
        <v>21</v>
      </c>
      <c r="I439" s="209"/>
      <c r="J439" s="204"/>
      <c r="K439" s="204"/>
      <c r="L439" s="210"/>
      <c r="M439" s="211"/>
      <c r="N439" s="212"/>
      <c r="O439" s="212"/>
      <c r="P439" s="212"/>
      <c r="Q439" s="212"/>
      <c r="R439" s="212"/>
      <c r="S439" s="212"/>
      <c r="T439" s="213"/>
      <c r="AT439" s="214" t="s">
        <v>171</v>
      </c>
      <c r="AU439" s="214" t="s">
        <v>84</v>
      </c>
      <c r="AV439" s="11" t="s">
        <v>82</v>
      </c>
      <c r="AW439" s="11" t="s">
        <v>37</v>
      </c>
      <c r="AX439" s="11" t="s">
        <v>74</v>
      </c>
      <c r="AY439" s="214" t="s">
        <v>162</v>
      </c>
    </row>
    <row r="440" spans="2:65" s="12" customFormat="1" ht="13.5">
      <c r="B440" s="215"/>
      <c r="C440" s="216"/>
      <c r="D440" s="226" t="s">
        <v>171</v>
      </c>
      <c r="E440" s="227" t="s">
        <v>21</v>
      </c>
      <c r="F440" s="228" t="s">
        <v>699</v>
      </c>
      <c r="G440" s="216"/>
      <c r="H440" s="229">
        <v>46.938000000000002</v>
      </c>
      <c r="I440" s="220"/>
      <c r="J440" s="216"/>
      <c r="K440" s="216"/>
      <c r="L440" s="221"/>
      <c r="M440" s="222"/>
      <c r="N440" s="223"/>
      <c r="O440" s="223"/>
      <c r="P440" s="223"/>
      <c r="Q440" s="223"/>
      <c r="R440" s="223"/>
      <c r="S440" s="223"/>
      <c r="T440" s="224"/>
      <c r="AT440" s="225" t="s">
        <v>171</v>
      </c>
      <c r="AU440" s="225" t="s">
        <v>84</v>
      </c>
      <c r="AV440" s="12" t="s">
        <v>84</v>
      </c>
      <c r="AW440" s="12" t="s">
        <v>37</v>
      </c>
      <c r="AX440" s="12" t="s">
        <v>74</v>
      </c>
      <c r="AY440" s="225" t="s">
        <v>162</v>
      </c>
    </row>
    <row r="441" spans="2:65" s="1" customFormat="1" ht="22.5" customHeight="1">
      <c r="B441" s="39"/>
      <c r="C441" s="191" t="s">
        <v>700</v>
      </c>
      <c r="D441" s="191" t="s">
        <v>164</v>
      </c>
      <c r="E441" s="192" t="s">
        <v>701</v>
      </c>
      <c r="F441" s="193" t="s">
        <v>702</v>
      </c>
      <c r="G441" s="194" t="s">
        <v>182</v>
      </c>
      <c r="H441" s="195">
        <v>100.1</v>
      </c>
      <c r="I441" s="196"/>
      <c r="J441" s="197">
        <f>ROUND(I441*H441,2)</f>
        <v>0</v>
      </c>
      <c r="K441" s="193" t="s">
        <v>168</v>
      </c>
      <c r="L441" s="59"/>
      <c r="M441" s="198" t="s">
        <v>21</v>
      </c>
      <c r="N441" s="199" t="s">
        <v>45</v>
      </c>
      <c r="O441" s="40"/>
      <c r="P441" s="200">
        <f>O441*H441</f>
        <v>0</v>
      </c>
      <c r="Q441" s="200">
        <v>1.3999999999999999E-4</v>
      </c>
      <c r="R441" s="200">
        <f>Q441*H441</f>
        <v>1.4013999999999999E-2</v>
      </c>
      <c r="S441" s="200">
        <v>0</v>
      </c>
      <c r="T441" s="201">
        <f>S441*H441</f>
        <v>0</v>
      </c>
      <c r="AR441" s="22" t="s">
        <v>169</v>
      </c>
      <c r="AT441" s="22" t="s">
        <v>164</v>
      </c>
      <c r="AU441" s="22" t="s">
        <v>84</v>
      </c>
      <c r="AY441" s="22" t="s">
        <v>162</v>
      </c>
      <c r="BE441" s="202">
        <f>IF(N441="základní",J441,0)</f>
        <v>0</v>
      </c>
      <c r="BF441" s="202">
        <f>IF(N441="snížená",J441,0)</f>
        <v>0</v>
      </c>
      <c r="BG441" s="202">
        <f>IF(N441="zákl. přenesená",J441,0)</f>
        <v>0</v>
      </c>
      <c r="BH441" s="202">
        <f>IF(N441="sníž. přenesená",J441,0)</f>
        <v>0</v>
      </c>
      <c r="BI441" s="202">
        <f>IF(N441="nulová",J441,0)</f>
        <v>0</v>
      </c>
      <c r="BJ441" s="22" t="s">
        <v>82</v>
      </c>
      <c r="BK441" s="202">
        <f>ROUND(I441*H441,2)</f>
        <v>0</v>
      </c>
      <c r="BL441" s="22" t="s">
        <v>169</v>
      </c>
      <c r="BM441" s="22" t="s">
        <v>703</v>
      </c>
    </row>
    <row r="442" spans="2:65" s="11" customFormat="1" ht="13.5">
      <c r="B442" s="203"/>
      <c r="C442" s="204"/>
      <c r="D442" s="205" t="s">
        <v>171</v>
      </c>
      <c r="E442" s="206" t="s">
        <v>21</v>
      </c>
      <c r="F442" s="207" t="s">
        <v>492</v>
      </c>
      <c r="G442" s="204"/>
      <c r="H442" s="208" t="s">
        <v>21</v>
      </c>
      <c r="I442" s="209"/>
      <c r="J442" s="204"/>
      <c r="K442" s="204"/>
      <c r="L442" s="210"/>
      <c r="M442" s="211"/>
      <c r="N442" s="212"/>
      <c r="O442" s="212"/>
      <c r="P442" s="212"/>
      <c r="Q442" s="212"/>
      <c r="R442" s="212"/>
      <c r="S442" s="212"/>
      <c r="T442" s="213"/>
      <c r="AT442" s="214" t="s">
        <v>171</v>
      </c>
      <c r="AU442" s="214" t="s">
        <v>84</v>
      </c>
      <c r="AV442" s="11" t="s">
        <v>82</v>
      </c>
      <c r="AW442" s="11" t="s">
        <v>37</v>
      </c>
      <c r="AX442" s="11" t="s">
        <v>74</v>
      </c>
      <c r="AY442" s="214" t="s">
        <v>162</v>
      </c>
    </row>
    <row r="443" spans="2:65" s="12" customFormat="1" ht="13.5">
      <c r="B443" s="215"/>
      <c r="C443" s="216"/>
      <c r="D443" s="205" t="s">
        <v>171</v>
      </c>
      <c r="E443" s="217" t="s">
        <v>21</v>
      </c>
      <c r="F443" s="218" t="s">
        <v>704</v>
      </c>
      <c r="G443" s="216"/>
      <c r="H443" s="219">
        <v>42.2</v>
      </c>
      <c r="I443" s="220"/>
      <c r="J443" s="216"/>
      <c r="K443" s="216"/>
      <c r="L443" s="221"/>
      <c r="M443" s="222"/>
      <c r="N443" s="223"/>
      <c r="O443" s="223"/>
      <c r="P443" s="223"/>
      <c r="Q443" s="223"/>
      <c r="R443" s="223"/>
      <c r="S443" s="223"/>
      <c r="T443" s="224"/>
      <c r="AT443" s="225" t="s">
        <v>171</v>
      </c>
      <c r="AU443" s="225" t="s">
        <v>84</v>
      </c>
      <c r="AV443" s="12" t="s">
        <v>84</v>
      </c>
      <c r="AW443" s="12" t="s">
        <v>37</v>
      </c>
      <c r="AX443" s="12" t="s">
        <v>74</v>
      </c>
      <c r="AY443" s="225" t="s">
        <v>162</v>
      </c>
    </row>
    <row r="444" spans="2:65" s="11" customFormat="1" ht="13.5">
      <c r="B444" s="203"/>
      <c r="C444" s="204"/>
      <c r="D444" s="205" t="s">
        <v>171</v>
      </c>
      <c r="E444" s="206" t="s">
        <v>21</v>
      </c>
      <c r="F444" s="207" t="s">
        <v>495</v>
      </c>
      <c r="G444" s="204"/>
      <c r="H444" s="208" t="s">
        <v>21</v>
      </c>
      <c r="I444" s="209"/>
      <c r="J444" s="204"/>
      <c r="K444" s="204"/>
      <c r="L444" s="210"/>
      <c r="M444" s="211"/>
      <c r="N444" s="212"/>
      <c r="O444" s="212"/>
      <c r="P444" s="212"/>
      <c r="Q444" s="212"/>
      <c r="R444" s="212"/>
      <c r="S444" s="212"/>
      <c r="T444" s="213"/>
      <c r="AT444" s="214" t="s">
        <v>171</v>
      </c>
      <c r="AU444" s="214" t="s">
        <v>84</v>
      </c>
      <c r="AV444" s="11" t="s">
        <v>82</v>
      </c>
      <c r="AW444" s="11" t="s">
        <v>37</v>
      </c>
      <c r="AX444" s="11" t="s">
        <v>74</v>
      </c>
      <c r="AY444" s="214" t="s">
        <v>162</v>
      </c>
    </row>
    <row r="445" spans="2:65" s="12" customFormat="1" ht="13.5">
      <c r="B445" s="215"/>
      <c r="C445" s="216"/>
      <c r="D445" s="226" t="s">
        <v>171</v>
      </c>
      <c r="E445" s="227" t="s">
        <v>21</v>
      </c>
      <c r="F445" s="228" t="s">
        <v>705</v>
      </c>
      <c r="G445" s="216"/>
      <c r="H445" s="229">
        <v>57.9</v>
      </c>
      <c r="I445" s="220"/>
      <c r="J445" s="216"/>
      <c r="K445" s="216"/>
      <c r="L445" s="221"/>
      <c r="M445" s="222"/>
      <c r="N445" s="223"/>
      <c r="O445" s="223"/>
      <c r="P445" s="223"/>
      <c r="Q445" s="223"/>
      <c r="R445" s="223"/>
      <c r="S445" s="223"/>
      <c r="T445" s="224"/>
      <c r="AT445" s="225" t="s">
        <v>171</v>
      </c>
      <c r="AU445" s="225" t="s">
        <v>84</v>
      </c>
      <c r="AV445" s="12" t="s">
        <v>84</v>
      </c>
      <c r="AW445" s="12" t="s">
        <v>37</v>
      </c>
      <c r="AX445" s="12" t="s">
        <v>74</v>
      </c>
      <c r="AY445" s="225" t="s">
        <v>162</v>
      </c>
    </row>
    <row r="446" spans="2:65" s="1" customFormat="1" ht="22.5" customHeight="1">
      <c r="B446" s="39"/>
      <c r="C446" s="191" t="s">
        <v>706</v>
      </c>
      <c r="D446" s="191" t="s">
        <v>164</v>
      </c>
      <c r="E446" s="192" t="s">
        <v>707</v>
      </c>
      <c r="F446" s="193" t="s">
        <v>708</v>
      </c>
      <c r="G446" s="194" t="s">
        <v>182</v>
      </c>
      <c r="H446" s="195">
        <v>147.63</v>
      </c>
      <c r="I446" s="196"/>
      <c r="J446" s="197">
        <f>ROUND(I446*H446,2)</f>
        <v>0</v>
      </c>
      <c r="K446" s="193" t="s">
        <v>168</v>
      </c>
      <c r="L446" s="59"/>
      <c r="M446" s="198" t="s">
        <v>21</v>
      </c>
      <c r="N446" s="199" t="s">
        <v>45</v>
      </c>
      <c r="O446" s="40"/>
      <c r="P446" s="200">
        <f>O446*H446</f>
        <v>0</v>
      </c>
      <c r="Q446" s="200">
        <v>2.0000000000000001E-4</v>
      </c>
      <c r="R446" s="200">
        <f>Q446*H446</f>
        <v>2.9526E-2</v>
      </c>
      <c r="S446" s="200">
        <v>0</v>
      </c>
      <c r="T446" s="201">
        <f>S446*H446</f>
        <v>0</v>
      </c>
      <c r="AR446" s="22" t="s">
        <v>169</v>
      </c>
      <c r="AT446" s="22" t="s">
        <v>164</v>
      </c>
      <c r="AU446" s="22" t="s">
        <v>84</v>
      </c>
      <c r="AY446" s="22" t="s">
        <v>162</v>
      </c>
      <c r="BE446" s="202">
        <f>IF(N446="základní",J446,0)</f>
        <v>0</v>
      </c>
      <c r="BF446" s="202">
        <f>IF(N446="snížená",J446,0)</f>
        <v>0</v>
      </c>
      <c r="BG446" s="202">
        <f>IF(N446="zákl. přenesená",J446,0)</f>
        <v>0</v>
      </c>
      <c r="BH446" s="202">
        <f>IF(N446="sníž. přenesená",J446,0)</f>
        <v>0</v>
      </c>
      <c r="BI446" s="202">
        <f>IF(N446="nulová",J446,0)</f>
        <v>0</v>
      </c>
      <c r="BJ446" s="22" t="s">
        <v>82</v>
      </c>
      <c r="BK446" s="202">
        <f>ROUND(I446*H446,2)</f>
        <v>0</v>
      </c>
      <c r="BL446" s="22" t="s">
        <v>169</v>
      </c>
      <c r="BM446" s="22" t="s">
        <v>709</v>
      </c>
    </row>
    <row r="447" spans="2:65" s="11" customFormat="1" ht="13.5">
      <c r="B447" s="203"/>
      <c r="C447" s="204"/>
      <c r="D447" s="205" t="s">
        <v>171</v>
      </c>
      <c r="E447" s="206" t="s">
        <v>21</v>
      </c>
      <c r="F447" s="207" t="s">
        <v>564</v>
      </c>
      <c r="G447" s="204"/>
      <c r="H447" s="208" t="s">
        <v>21</v>
      </c>
      <c r="I447" s="209"/>
      <c r="J447" s="204"/>
      <c r="K447" s="204"/>
      <c r="L447" s="210"/>
      <c r="M447" s="211"/>
      <c r="N447" s="212"/>
      <c r="O447" s="212"/>
      <c r="P447" s="212"/>
      <c r="Q447" s="212"/>
      <c r="R447" s="212"/>
      <c r="S447" s="212"/>
      <c r="T447" s="213"/>
      <c r="AT447" s="214" t="s">
        <v>171</v>
      </c>
      <c r="AU447" s="214" t="s">
        <v>84</v>
      </c>
      <c r="AV447" s="11" t="s">
        <v>82</v>
      </c>
      <c r="AW447" s="11" t="s">
        <v>37</v>
      </c>
      <c r="AX447" s="11" t="s">
        <v>74</v>
      </c>
      <c r="AY447" s="214" t="s">
        <v>162</v>
      </c>
    </row>
    <row r="448" spans="2:65" s="12" customFormat="1" ht="13.5">
      <c r="B448" s="215"/>
      <c r="C448" s="216"/>
      <c r="D448" s="205" t="s">
        <v>171</v>
      </c>
      <c r="E448" s="217" t="s">
        <v>21</v>
      </c>
      <c r="F448" s="218" t="s">
        <v>710</v>
      </c>
      <c r="G448" s="216"/>
      <c r="H448" s="219">
        <v>69.75</v>
      </c>
      <c r="I448" s="220"/>
      <c r="J448" s="216"/>
      <c r="K448" s="216"/>
      <c r="L448" s="221"/>
      <c r="M448" s="222"/>
      <c r="N448" s="223"/>
      <c r="O448" s="223"/>
      <c r="P448" s="223"/>
      <c r="Q448" s="223"/>
      <c r="R448" s="223"/>
      <c r="S448" s="223"/>
      <c r="T448" s="224"/>
      <c r="AT448" s="225" t="s">
        <v>171</v>
      </c>
      <c r="AU448" s="225" t="s">
        <v>84</v>
      </c>
      <c r="AV448" s="12" t="s">
        <v>84</v>
      </c>
      <c r="AW448" s="12" t="s">
        <v>37</v>
      </c>
      <c r="AX448" s="12" t="s">
        <v>74</v>
      </c>
      <c r="AY448" s="225" t="s">
        <v>162</v>
      </c>
    </row>
    <row r="449" spans="2:65" s="12" customFormat="1" ht="13.5">
      <c r="B449" s="215"/>
      <c r="C449" s="216"/>
      <c r="D449" s="205" t="s">
        <v>171</v>
      </c>
      <c r="E449" s="217" t="s">
        <v>21</v>
      </c>
      <c r="F449" s="218" t="s">
        <v>711</v>
      </c>
      <c r="G449" s="216"/>
      <c r="H449" s="219">
        <v>30.4</v>
      </c>
      <c r="I449" s="220"/>
      <c r="J449" s="216"/>
      <c r="K449" s="216"/>
      <c r="L449" s="221"/>
      <c r="M449" s="222"/>
      <c r="N449" s="223"/>
      <c r="O449" s="223"/>
      <c r="P449" s="223"/>
      <c r="Q449" s="223"/>
      <c r="R449" s="223"/>
      <c r="S449" s="223"/>
      <c r="T449" s="224"/>
      <c r="AT449" s="225" t="s">
        <v>171</v>
      </c>
      <c r="AU449" s="225" t="s">
        <v>84</v>
      </c>
      <c r="AV449" s="12" t="s">
        <v>84</v>
      </c>
      <c r="AW449" s="12" t="s">
        <v>37</v>
      </c>
      <c r="AX449" s="12" t="s">
        <v>74</v>
      </c>
      <c r="AY449" s="225" t="s">
        <v>162</v>
      </c>
    </row>
    <row r="450" spans="2:65" s="11" customFormat="1" ht="13.5">
      <c r="B450" s="203"/>
      <c r="C450" s="204"/>
      <c r="D450" s="205" t="s">
        <v>171</v>
      </c>
      <c r="E450" s="206" t="s">
        <v>21</v>
      </c>
      <c r="F450" s="207" t="s">
        <v>492</v>
      </c>
      <c r="G450" s="204"/>
      <c r="H450" s="208" t="s">
        <v>21</v>
      </c>
      <c r="I450" s="209"/>
      <c r="J450" s="204"/>
      <c r="K450" s="204"/>
      <c r="L450" s="210"/>
      <c r="M450" s="211"/>
      <c r="N450" s="212"/>
      <c r="O450" s="212"/>
      <c r="P450" s="212"/>
      <c r="Q450" s="212"/>
      <c r="R450" s="212"/>
      <c r="S450" s="212"/>
      <c r="T450" s="213"/>
      <c r="AT450" s="214" t="s">
        <v>171</v>
      </c>
      <c r="AU450" s="214" t="s">
        <v>84</v>
      </c>
      <c r="AV450" s="11" t="s">
        <v>82</v>
      </c>
      <c r="AW450" s="11" t="s">
        <v>37</v>
      </c>
      <c r="AX450" s="11" t="s">
        <v>74</v>
      </c>
      <c r="AY450" s="214" t="s">
        <v>162</v>
      </c>
    </row>
    <row r="451" spans="2:65" s="12" customFormat="1" ht="13.5">
      <c r="B451" s="215"/>
      <c r="C451" s="216"/>
      <c r="D451" s="205" t="s">
        <v>171</v>
      </c>
      <c r="E451" s="217" t="s">
        <v>21</v>
      </c>
      <c r="F451" s="218" t="s">
        <v>712</v>
      </c>
      <c r="G451" s="216"/>
      <c r="H451" s="219">
        <v>22.04</v>
      </c>
      <c r="I451" s="220"/>
      <c r="J451" s="216"/>
      <c r="K451" s="216"/>
      <c r="L451" s="221"/>
      <c r="M451" s="222"/>
      <c r="N451" s="223"/>
      <c r="O451" s="223"/>
      <c r="P451" s="223"/>
      <c r="Q451" s="223"/>
      <c r="R451" s="223"/>
      <c r="S451" s="223"/>
      <c r="T451" s="224"/>
      <c r="AT451" s="225" t="s">
        <v>171</v>
      </c>
      <c r="AU451" s="225" t="s">
        <v>84</v>
      </c>
      <c r="AV451" s="12" t="s">
        <v>84</v>
      </c>
      <c r="AW451" s="12" t="s">
        <v>37</v>
      </c>
      <c r="AX451" s="12" t="s">
        <v>74</v>
      </c>
      <c r="AY451" s="225" t="s">
        <v>162</v>
      </c>
    </row>
    <row r="452" spans="2:65" s="11" customFormat="1" ht="13.5">
      <c r="B452" s="203"/>
      <c r="C452" s="204"/>
      <c r="D452" s="205" t="s">
        <v>171</v>
      </c>
      <c r="E452" s="206" t="s">
        <v>21</v>
      </c>
      <c r="F452" s="207" t="s">
        <v>495</v>
      </c>
      <c r="G452" s="204"/>
      <c r="H452" s="208" t="s">
        <v>21</v>
      </c>
      <c r="I452" s="209"/>
      <c r="J452" s="204"/>
      <c r="K452" s="204"/>
      <c r="L452" s="210"/>
      <c r="M452" s="211"/>
      <c r="N452" s="212"/>
      <c r="O452" s="212"/>
      <c r="P452" s="212"/>
      <c r="Q452" s="212"/>
      <c r="R452" s="212"/>
      <c r="S452" s="212"/>
      <c r="T452" s="213"/>
      <c r="AT452" s="214" t="s">
        <v>171</v>
      </c>
      <c r="AU452" s="214" t="s">
        <v>84</v>
      </c>
      <c r="AV452" s="11" t="s">
        <v>82</v>
      </c>
      <c r="AW452" s="11" t="s">
        <v>37</v>
      </c>
      <c r="AX452" s="11" t="s">
        <v>74</v>
      </c>
      <c r="AY452" s="214" t="s">
        <v>162</v>
      </c>
    </row>
    <row r="453" spans="2:65" s="12" customFormat="1" ht="13.5">
      <c r="B453" s="215"/>
      <c r="C453" s="216"/>
      <c r="D453" s="226" t="s">
        <v>171</v>
      </c>
      <c r="E453" s="227" t="s">
        <v>21</v>
      </c>
      <c r="F453" s="228" t="s">
        <v>713</v>
      </c>
      <c r="G453" s="216"/>
      <c r="H453" s="229">
        <v>25.44</v>
      </c>
      <c r="I453" s="220"/>
      <c r="J453" s="216"/>
      <c r="K453" s="216"/>
      <c r="L453" s="221"/>
      <c r="M453" s="222"/>
      <c r="N453" s="223"/>
      <c r="O453" s="223"/>
      <c r="P453" s="223"/>
      <c r="Q453" s="223"/>
      <c r="R453" s="223"/>
      <c r="S453" s="223"/>
      <c r="T453" s="224"/>
      <c r="AT453" s="225" t="s">
        <v>171</v>
      </c>
      <c r="AU453" s="225" t="s">
        <v>84</v>
      </c>
      <c r="AV453" s="12" t="s">
        <v>84</v>
      </c>
      <c r="AW453" s="12" t="s">
        <v>37</v>
      </c>
      <c r="AX453" s="12" t="s">
        <v>74</v>
      </c>
      <c r="AY453" s="225" t="s">
        <v>162</v>
      </c>
    </row>
    <row r="454" spans="2:65" s="1" customFormat="1" ht="31.5" customHeight="1">
      <c r="B454" s="39"/>
      <c r="C454" s="191" t="s">
        <v>714</v>
      </c>
      <c r="D454" s="191" t="s">
        <v>164</v>
      </c>
      <c r="E454" s="192" t="s">
        <v>715</v>
      </c>
      <c r="F454" s="193" t="s">
        <v>716</v>
      </c>
      <c r="G454" s="194" t="s">
        <v>167</v>
      </c>
      <c r="H454" s="195">
        <v>0.76800000000000002</v>
      </c>
      <c r="I454" s="196"/>
      <c r="J454" s="197">
        <f>ROUND(I454*H454,2)</f>
        <v>0</v>
      </c>
      <c r="K454" s="193" t="s">
        <v>168</v>
      </c>
      <c r="L454" s="59"/>
      <c r="M454" s="198" t="s">
        <v>21</v>
      </c>
      <c r="N454" s="199" t="s">
        <v>45</v>
      </c>
      <c r="O454" s="40"/>
      <c r="P454" s="200">
        <f>O454*H454</f>
        <v>0</v>
      </c>
      <c r="Q454" s="200">
        <v>0.17818400000000001</v>
      </c>
      <c r="R454" s="200">
        <f>Q454*H454</f>
        <v>0.136845312</v>
      </c>
      <c r="S454" s="200">
        <v>0</v>
      </c>
      <c r="T454" s="201">
        <f>S454*H454</f>
        <v>0</v>
      </c>
      <c r="AR454" s="22" t="s">
        <v>169</v>
      </c>
      <c r="AT454" s="22" t="s">
        <v>164</v>
      </c>
      <c r="AU454" s="22" t="s">
        <v>84</v>
      </c>
      <c r="AY454" s="22" t="s">
        <v>162</v>
      </c>
      <c r="BE454" s="202">
        <f>IF(N454="základní",J454,0)</f>
        <v>0</v>
      </c>
      <c r="BF454" s="202">
        <f>IF(N454="snížená",J454,0)</f>
        <v>0</v>
      </c>
      <c r="BG454" s="202">
        <f>IF(N454="zákl. přenesená",J454,0)</f>
        <v>0</v>
      </c>
      <c r="BH454" s="202">
        <f>IF(N454="sníž. přenesená",J454,0)</f>
        <v>0</v>
      </c>
      <c r="BI454" s="202">
        <f>IF(N454="nulová",J454,0)</f>
        <v>0</v>
      </c>
      <c r="BJ454" s="22" t="s">
        <v>82</v>
      </c>
      <c r="BK454" s="202">
        <f>ROUND(I454*H454,2)</f>
        <v>0</v>
      </c>
      <c r="BL454" s="22" t="s">
        <v>169</v>
      </c>
      <c r="BM454" s="22" t="s">
        <v>717</v>
      </c>
    </row>
    <row r="455" spans="2:65" s="12" customFormat="1" ht="13.5">
      <c r="B455" s="215"/>
      <c r="C455" s="216"/>
      <c r="D455" s="226" t="s">
        <v>171</v>
      </c>
      <c r="E455" s="227" t="s">
        <v>21</v>
      </c>
      <c r="F455" s="228" t="s">
        <v>718</v>
      </c>
      <c r="G455" s="216"/>
      <c r="H455" s="229">
        <v>0.76800000000000002</v>
      </c>
      <c r="I455" s="220"/>
      <c r="J455" s="216"/>
      <c r="K455" s="216"/>
      <c r="L455" s="221"/>
      <c r="M455" s="222"/>
      <c r="N455" s="223"/>
      <c r="O455" s="223"/>
      <c r="P455" s="223"/>
      <c r="Q455" s="223"/>
      <c r="R455" s="223"/>
      <c r="S455" s="223"/>
      <c r="T455" s="224"/>
      <c r="AT455" s="225" t="s">
        <v>171</v>
      </c>
      <c r="AU455" s="225" t="s">
        <v>84</v>
      </c>
      <c r="AV455" s="12" t="s">
        <v>84</v>
      </c>
      <c r="AW455" s="12" t="s">
        <v>37</v>
      </c>
      <c r="AX455" s="12" t="s">
        <v>74</v>
      </c>
      <c r="AY455" s="225" t="s">
        <v>162</v>
      </c>
    </row>
    <row r="456" spans="2:65" s="1" customFormat="1" ht="31.5" customHeight="1">
      <c r="B456" s="39"/>
      <c r="C456" s="191" t="s">
        <v>719</v>
      </c>
      <c r="D456" s="191" t="s">
        <v>164</v>
      </c>
      <c r="E456" s="192" t="s">
        <v>720</v>
      </c>
      <c r="F456" s="193" t="s">
        <v>721</v>
      </c>
      <c r="G456" s="194" t="s">
        <v>167</v>
      </c>
      <c r="H456" s="195">
        <v>6.6</v>
      </c>
      <c r="I456" s="196"/>
      <c r="J456" s="197">
        <f>ROUND(I456*H456,2)</f>
        <v>0</v>
      </c>
      <c r="K456" s="193" t="s">
        <v>168</v>
      </c>
      <c r="L456" s="59"/>
      <c r="M456" s="198" t="s">
        <v>21</v>
      </c>
      <c r="N456" s="199" t="s">
        <v>45</v>
      </c>
      <c r="O456" s="40"/>
      <c r="P456" s="200">
        <f>O456*H456</f>
        <v>0</v>
      </c>
      <c r="Q456" s="200">
        <v>1.06E-3</v>
      </c>
      <c r="R456" s="200">
        <f>Q456*H456</f>
        <v>6.9959999999999996E-3</v>
      </c>
      <c r="S456" s="200">
        <v>0</v>
      </c>
      <c r="T456" s="201">
        <f>S456*H456</f>
        <v>0</v>
      </c>
      <c r="AR456" s="22" t="s">
        <v>169</v>
      </c>
      <c r="AT456" s="22" t="s">
        <v>164</v>
      </c>
      <c r="AU456" s="22" t="s">
        <v>84</v>
      </c>
      <c r="AY456" s="22" t="s">
        <v>162</v>
      </c>
      <c r="BE456" s="202">
        <f>IF(N456="základní",J456,0)</f>
        <v>0</v>
      </c>
      <c r="BF456" s="202">
        <f>IF(N456="snížená",J456,0)</f>
        <v>0</v>
      </c>
      <c r="BG456" s="202">
        <f>IF(N456="zákl. přenesená",J456,0)</f>
        <v>0</v>
      </c>
      <c r="BH456" s="202">
        <f>IF(N456="sníž. přenesená",J456,0)</f>
        <v>0</v>
      </c>
      <c r="BI456" s="202">
        <f>IF(N456="nulová",J456,0)</f>
        <v>0</v>
      </c>
      <c r="BJ456" s="22" t="s">
        <v>82</v>
      </c>
      <c r="BK456" s="202">
        <f>ROUND(I456*H456,2)</f>
        <v>0</v>
      </c>
      <c r="BL456" s="22" t="s">
        <v>169</v>
      </c>
      <c r="BM456" s="22" t="s">
        <v>722</v>
      </c>
    </row>
    <row r="457" spans="2:65" s="12" customFormat="1" ht="13.5">
      <c r="B457" s="215"/>
      <c r="C457" s="216"/>
      <c r="D457" s="226" t="s">
        <v>171</v>
      </c>
      <c r="E457" s="227" t="s">
        <v>21</v>
      </c>
      <c r="F457" s="228" t="s">
        <v>723</v>
      </c>
      <c r="G457" s="216"/>
      <c r="H457" s="229">
        <v>6.6</v>
      </c>
      <c r="I457" s="220"/>
      <c r="J457" s="216"/>
      <c r="K457" s="216"/>
      <c r="L457" s="221"/>
      <c r="M457" s="222"/>
      <c r="N457" s="223"/>
      <c r="O457" s="223"/>
      <c r="P457" s="223"/>
      <c r="Q457" s="223"/>
      <c r="R457" s="223"/>
      <c r="S457" s="223"/>
      <c r="T457" s="224"/>
      <c r="AT457" s="225" t="s">
        <v>171</v>
      </c>
      <c r="AU457" s="225" t="s">
        <v>84</v>
      </c>
      <c r="AV457" s="12" t="s">
        <v>84</v>
      </c>
      <c r="AW457" s="12" t="s">
        <v>37</v>
      </c>
      <c r="AX457" s="12" t="s">
        <v>74</v>
      </c>
      <c r="AY457" s="225" t="s">
        <v>162</v>
      </c>
    </row>
    <row r="458" spans="2:65" s="1" customFormat="1" ht="44.25" customHeight="1">
      <c r="B458" s="39"/>
      <c r="C458" s="191" t="s">
        <v>724</v>
      </c>
      <c r="D458" s="191" t="s">
        <v>164</v>
      </c>
      <c r="E458" s="192" t="s">
        <v>725</v>
      </c>
      <c r="F458" s="193" t="s">
        <v>726</v>
      </c>
      <c r="G458" s="194" t="s">
        <v>167</v>
      </c>
      <c r="H458" s="195">
        <v>92.201999999999998</v>
      </c>
      <c r="I458" s="196"/>
      <c r="J458" s="197">
        <f>ROUND(I458*H458,2)</f>
        <v>0</v>
      </c>
      <c r="K458" s="193" t="s">
        <v>168</v>
      </c>
      <c r="L458" s="59"/>
      <c r="M458" s="198" t="s">
        <v>21</v>
      </c>
      <c r="N458" s="199" t="s">
        <v>45</v>
      </c>
      <c r="O458" s="40"/>
      <c r="P458" s="200">
        <f>O458*H458</f>
        <v>0</v>
      </c>
      <c r="Q458" s="200">
        <v>0.29330000000000001</v>
      </c>
      <c r="R458" s="200">
        <f>Q458*H458</f>
        <v>27.042846600000001</v>
      </c>
      <c r="S458" s="200">
        <v>0</v>
      </c>
      <c r="T458" s="201">
        <f>S458*H458</f>
        <v>0</v>
      </c>
      <c r="AR458" s="22" t="s">
        <v>169</v>
      </c>
      <c r="AT458" s="22" t="s">
        <v>164</v>
      </c>
      <c r="AU458" s="22" t="s">
        <v>84</v>
      </c>
      <c r="AY458" s="22" t="s">
        <v>162</v>
      </c>
      <c r="BE458" s="202">
        <f>IF(N458="základní",J458,0)</f>
        <v>0</v>
      </c>
      <c r="BF458" s="202">
        <f>IF(N458="snížená",J458,0)</f>
        <v>0</v>
      </c>
      <c r="BG458" s="202">
        <f>IF(N458="zákl. přenesená",J458,0)</f>
        <v>0</v>
      </c>
      <c r="BH458" s="202">
        <f>IF(N458="sníž. přenesená",J458,0)</f>
        <v>0</v>
      </c>
      <c r="BI458" s="202">
        <f>IF(N458="nulová",J458,0)</f>
        <v>0</v>
      </c>
      <c r="BJ458" s="22" t="s">
        <v>82</v>
      </c>
      <c r="BK458" s="202">
        <f>ROUND(I458*H458,2)</f>
        <v>0</v>
      </c>
      <c r="BL458" s="22" t="s">
        <v>169</v>
      </c>
      <c r="BM458" s="22" t="s">
        <v>727</v>
      </c>
    </row>
    <row r="459" spans="2:65" s="12" customFormat="1" ht="13.5">
      <c r="B459" s="215"/>
      <c r="C459" s="216"/>
      <c r="D459" s="205" t="s">
        <v>171</v>
      </c>
      <c r="E459" s="217" t="s">
        <v>21</v>
      </c>
      <c r="F459" s="218" t="s">
        <v>728</v>
      </c>
      <c r="G459" s="216"/>
      <c r="H459" s="219">
        <v>85.59</v>
      </c>
      <c r="I459" s="220"/>
      <c r="J459" s="216"/>
      <c r="K459" s="216"/>
      <c r="L459" s="221"/>
      <c r="M459" s="222"/>
      <c r="N459" s="223"/>
      <c r="O459" s="223"/>
      <c r="P459" s="223"/>
      <c r="Q459" s="223"/>
      <c r="R459" s="223"/>
      <c r="S459" s="223"/>
      <c r="T459" s="224"/>
      <c r="AT459" s="225" t="s">
        <v>171</v>
      </c>
      <c r="AU459" s="225" t="s">
        <v>84</v>
      </c>
      <c r="AV459" s="12" t="s">
        <v>84</v>
      </c>
      <c r="AW459" s="12" t="s">
        <v>37</v>
      </c>
      <c r="AX459" s="12" t="s">
        <v>74</v>
      </c>
      <c r="AY459" s="225" t="s">
        <v>162</v>
      </c>
    </row>
    <row r="460" spans="2:65" s="11" customFormat="1" ht="13.5">
      <c r="B460" s="203"/>
      <c r="C460" s="204"/>
      <c r="D460" s="205" t="s">
        <v>171</v>
      </c>
      <c r="E460" s="206" t="s">
        <v>21</v>
      </c>
      <c r="F460" s="207" t="s">
        <v>729</v>
      </c>
      <c r="G460" s="204"/>
      <c r="H460" s="208" t="s">
        <v>21</v>
      </c>
      <c r="I460" s="209"/>
      <c r="J460" s="204"/>
      <c r="K460" s="204"/>
      <c r="L460" s="210"/>
      <c r="M460" s="211"/>
      <c r="N460" s="212"/>
      <c r="O460" s="212"/>
      <c r="P460" s="212"/>
      <c r="Q460" s="212"/>
      <c r="R460" s="212"/>
      <c r="S460" s="212"/>
      <c r="T460" s="213"/>
      <c r="AT460" s="214" t="s">
        <v>171</v>
      </c>
      <c r="AU460" s="214" t="s">
        <v>84</v>
      </c>
      <c r="AV460" s="11" t="s">
        <v>82</v>
      </c>
      <c r="AW460" s="11" t="s">
        <v>37</v>
      </c>
      <c r="AX460" s="11" t="s">
        <v>74</v>
      </c>
      <c r="AY460" s="214" t="s">
        <v>162</v>
      </c>
    </row>
    <row r="461" spans="2:65" s="12" customFormat="1" ht="13.5">
      <c r="B461" s="215"/>
      <c r="C461" s="216"/>
      <c r="D461" s="226" t="s">
        <v>171</v>
      </c>
      <c r="E461" s="227" t="s">
        <v>21</v>
      </c>
      <c r="F461" s="228" t="s">
        <v>730</v>
      </c>
      <c r="G461" s="216"/>
      <c r="H461" s="229">
        <v>6.6120000000000001</v>
      </c>
      <c r="I461" s="220"/>
      <c r="J461" s="216"/>
      <c r="K461" s="216"/>
      <c r="L461" s="221"/>
      <c r="M461" s="222"/>
      <c r="N461" s="223"/>
      <c r="O461" s="223"/>
      <c r="P461" s="223"/>
      <c r="Q461" s="223"/>
      <c r="R461" s="223"/>
      <c r="S461" s="223"/>
      <c r="T461" s="224"/>
      <c r="AT461" s="225" t="s">
        <v>171</v>
      </c>
      <c r="AU461" s="225" t="s">
        <v>84</v>
      </c>
      <c r="AV461" s="12" t="s">
        <v>84</v>
      </c>
      <c r="AW461" s="12" t="s">
        <v>37</v>
      </c>
      <c r="AX461" s="12" t="s">
        <v>74</v>
      </c>
      <c r="AY461" s="225" t="s">
        <v>162</v>
      </c>
    </row>
    <row r="462" spans="2:65" s="1" customFormat="1" ht="69.75" customHeight="1">
      <c r="B462" s="39"/>
      <c r="C462" s="191" t="s">
        <v>731</v>
      </c>
      <c r="D462" s="191" t="s">
        <v>164</v>
      </c>
      <c r="E462" s="192" t="s">
        <v>732</v>
      </c>
      <c r="F462" s="193" t="s">
        <v>733</v>
      </c>
      <c r="G462" s="194" t="s">
        <v>167</v>
      </c>
      <c r="H462" s="195">
        <v>290.05500000000001</v>
      </c>
      <c r="I462" s="196"/>
      <c r="J462" s="197">
        <f>ROUND(I462*H462,2)</f>
        <v>0</v>
      </c>
      <c r="K462" s="193" t="s">
        <v>168</v>
      </c>
      <c r="L462" s="59"/>
      <c r="M462" s="198" t="s">
        <v>21</v>
      </c>
      <c r="N462" s="199" t="s">
        <v>45</v>
      </c>
      <c r="O462" s="40"/>
      <c r="P462" s="200">
        <f>O462*H462</f>
        <v>0</v>
      </c>
      <c r="Q462" s="200">
        <v>5.8500000000000003E-2</v>
      </c>
      <c r="R462" s="200">
        <f>Q462*H462</f>
        <v>16.968217500000002</v>
      </c>
      <c r="S462" s="200">
        <v>0</v>
      </c>
      <c r="T462" s="201">
        <f>S462*H462</f>
        <v>0</v>
      </c>
      <c r="AR462" s="22" t="s">
        <v>169</v>
      </c>
      <c r="AT462" s="22" t="s">
        <v>164</v>
      </c>
      <c r="AU462" s="22" t="s">
        <v>84</v>
      </c>
      <c r="AY462" s="22" t="s">
        <v>162</v>
      </c>
      <c r="BE462" s="202">
        <f>IF(N462="základní",J462,0)</f>
        <v>0</v>
      </c>
      <c r="BF462" s="202">
        <f>IF(N462="snížená",J462,0)</f>
        <v>0</v>
      </c>
      <c r="BG462" s="202">
        <f>IF(N462="zákl. přenesená",J462,0)</f>
        <v>0</v>
      </c>
      <c r="BH462" s="202">
        <f>IF(N462="sníž. přenesená",J462,0)</f>
        <v>0</v>
      </c>
      <c r="BI462" s="202">
        <f>IF(N462="nulová",J462,0)</f>
        <v>0</v>
      </c>
      <c r="BJ462" s="22" t="s">
        <v>82</v>
      </c>
      <c r="BK462" s="202">
        <f>ROUND(I462*H462,2)</f>
        <v>0</v>
      </c>
      <c r="BL462" s="22" t="s">
        <v>169</v>
      </c>
      <c r="BM462" s="22" t="s">
        <v>734</v>
      </c>
    </row>
    <row r="463" spans="2:65" s="12" customFormat="1" ht="13.5">
      <c r="B463" s="215"/>
      <c r="C463" s="216"/>
      <c r="D463" s="226" t="s">
        <v>171</v>
      </c>
      <c r="E463" s="227" t="s">
        <v>21</v>
      </c>
      <c r="F463" s="228" t="s">
        <v>735</v>
      </c>
      <c r="G463" s="216"/>
      <c r="H463" s="229">
        <v>290.05500000000001</v>
      </c>
      <c r="I463" s="220"/>
      <c r="J463" s="216"/>
      <c r="K463" s="216"/>
      <c r="L463" s="221"/>
      <c r="M463" s="222"/>
      <c r="N463" s="223"/>
      <c r="O463" s="223"/>
      <c r="P463" s="223"/>
      <c r="Q463" s="223"/>
      <c r="R463" s="223"/>
      <c r="S463" s="223"/>
      <c r="T463" s="224"/>
      <c r="AT463" s="225" t="s">
        <v>171</v>
      </c>
      <c r="AU463" s="225" t="s">
        <v>84</v>
      </c>
      <c r="AV463" s="12" t="s">
        <v>84</v>
      </c>
      <c r="AW463" s="12" t="s">
        <v>37</v>
      </c>
      <c r="AX463" s="12" t="s">
        <v>74</v>
      </c>
      <c r="AY463" s="225" t="s">
        <v>162</v>
      </c>
    </row>
    <row r="464" spans="2:65" s="1" customFormat="1" ht="31.5" customHeight="1">
      <c r="B464" s="39"/>
      <c r="C464" s="191" t="s">
        <v>736</v>
      </c>
      <c r="D464" s="191" t="s">
        <v>164</v>
      </c>
      <c r="E464" s="192" t="s">
        <v>737</v>
      </c>
      <c r="F464" s="193" t="s">
        <v>738</v>
      </c>
      <c r="G464" s="194" t="s">
        <v>167</v>
      </c>
      <c r="H464" s="195">
        <v>799.45799999999997</v>
      </c>
      <c r="I464" s="196"/>
      <c r="J464" s="197">
        <f>ROUND(I464*H464,2)</f>
        <v>0</v>
      </c>
      <c r="K464" s="193" t="s">
        <v>168</v>
      </c>
      <c r="L464" s="59"/>
      <c r="M464" s="198" t="s">
        <v>21</v>
      </c>
      <c r="N464" s="199" t="s">
        <v>45</v>
      </c>
      <c r="O464" s="40"/>
      <c r="P464" s="200">
        <f>O464*H464</f>
        <v>0</v>
      </c>
      <c r="Q464" s="200">
        <v>4.1500000000000002E-2</v>
      </c>
      <c r="R464" s="200">
        <f>Q464*H464</f>
        <v>33.177506999999999</v>
      </c>
      <c r="S464" s="200">
        <v>0</v>
      </c>
      <c r="T464" s="201">
        <f>S464*H464</f>
        <v>0</v>
      </c>
      <c r="AR464" s="22" t="s">
        <v>169</v>
      </c>
      <c r="AT464" s="22" t="s">
        <v>164</v>
      </c>
      <c r="AU464" s="22" t="s">
        <v>84</v>
      </c>
      <c r="AY464" s="22" t="s">
        <v>162</v>
      </c>
      <c r="BE464" s="202">
        <f>IF(N464="základní",J464,0)</f>
        <v>0</v>
      </c>
      <c r="BF464" s="202">
        <f>IF(N464="snížená",J464,0)</f>
        <v>0</v>
      </c>
      <c r="BG464" s="202">
        <f>IF(N464="zákl. přenesená",J464,0)</f>
        <v>0</v>
      </c>
      <c r="BH464" s="202">
        <f>IF(N464="sníž. přenesená",J464,0)</f>
        <v>0</v>
      </c>
      <c r="BI464" s="202">
        <f>IF(N464="nulová",J464,0)</f>
        <v>0</v>
      </c>
      <c r="BJ464" s="22" t="s">
        <v>82</v>
      </c>
      <c r="BK464" s="202">
        <f>ROUND(I464*H464,2)</f>
        <v>0</v>
      </c>
      <c r="BL464" s="22" t="s">
        <v>169</v>
      </c>
      <c r="BM464" s="22" t="s">
        <v>739</v>
      </c>
    </row>
    <row r="465" spans="2:65" s="12" customFormat="1" ht="13.5">
      <c r="B465" s="215"/>
      <c r="C465" s="216"/>
      <c r="D465" s="205" t="s">
        <v>171</v>
      </c>
      <c r="E465" s="217" t="s">
        <v>21</v>
      </c>
      <c r="F465" s="218" t="s">
        <v>534</v>
      </c>
      <c r="G465" s="216"/>
      <c r="H465" s="219">
        <v>450.98399999999998</v>
      </c>
      <c r="I465" s="220"/>
      <c r="J465" s="216"/>
      <c r="K465" s="216"/>
      <c r="L465" s="221"/>
      <c r="M465" s="222"/>
      <c r="N465" s="223"/>
      <c r="O465" s="223"/>
      <c r="P465" s="223"/>
      <c r="Q465" s="223"/>
      <c r="R465" s="223"/>
      <c r="S465" s="223"/>
      <c r="T465" s="224"/>
      <c r="AT465" s="225" t="s">
        <v>171</v>
      </c>
      <c r="AU465" s="225" t="s">
        <v>84</v>
      </c>
      <c r="AV465" s="12" t="s">
        <v>84</v>
      </c>
      <c r="AW465" s="12" t="s">
        <v>37</v>
      </c>
      <c r="AX465" s="12" t="s">
        <v>74</v>
      </c>
      <c r="AY465" s="225" t="s">
        <v>162</v>
      </c>
    </row>
    <row r="466" spans="2:65" s="12" customFormat="1" ht="13.5">
      <c r="B466" s="215"/>
      <c r="C466" s="216"/>
      <c r="D466" s="205" t="s">
        <v>171</v>
      </c>
      <c r="E466" s="217" t="s">
        <v>21</v>
      </c>
      <c r="F466" s="218" t="s">
        <v>535</v>
      </c>
      <c r="G466" s="216"/>
      <c r="H466" s="219">
        <v>421.34399999999999</v>
      </c>
      <c r="I466" s="220"/>
      <c r="J466" s="216"/>
      <c r="K466" s="216"/>
      <c r="L466" s="221"/>
      <c r="M466" s="222"/>
      <c r="N466" s="223"/>
      <c r="O466" s="223"/>
      <c r="P466" s="223"/>
      <c r="Q466" s="223"/>
      <c r="R466" s="223"/>
      <c r="S466" s="223"/>
      <c r="T466" s="224"/>
      <c r="AT466" s="225" t="s">
        <v>171</v>
      </c>
      <c r="AU466" s="225" t="s">
        <v>84</v>
      </c>
      <c r="AV466" s="12" t="s">
        <v>84</v>
      </c>
      <c r="AW466" s="12" t="s">
        <v>37</v>
      </c>
      <c r="AX466" s="12" t="s">
        <v>74</v>
      </c>
      <c r="AY466" s="225" t="s">
        <v>162</v>
      </c>
    </row>
    <row r="467" spans="2:65" s="11" customFormat="1" ht="13.5">
      <c r="B467" s="203"/>
      <c r="C467" s="204"/>
      <c r="D467" s="205" t="s">
        <v>171</v>
      </c>
      <c r="E467" s="206" t="s">
        <v>21</v>
      </c>
      <c r="F467" s="207" t="s">
        <v>740</v>
      </c>
      <c r="G467" s="204"/>
      <c r="H467" s="208" t="s">
        <v>21</v>
      </c>
      <c r="I467" s="209"/>
      <c r="J467" s="204"/>
      <c r="K467" s="204"/>
      <c r="L467" s="210"/>
      <c r="M467" s="211"/>
      <c r="N467" s="212"/>
      <c r="O467" s="212"/>
      <c r="P467" s="212"/>
      <c r="Q467" s="212"/>
      <c r="R467" s="212"/>
      <c r="S467" s="212"/>
      <c r="T467" s="213"/>
      <c r="AT467" s="214" t="s">
        <v>171</v>
      </c>
      <c r="AU467" s="214" t="s">
        <v>84</v>
      </c>
      <c r="AV467" s="11" t="s">
        <v>82</v>
      </c>
      <c r="AW467" s="11" t="s">
        <v>37</v>
      </c>
      <c r="AX467" s="11" t="s">
        <v>74</v>
      </c>
      <c r="AY467" s="214" t="s">
        <v>162</v>
      </c>
    </row>
    <row r="468" spans="2:65" s="12" customFormat="1" ht="13.5">
      <c r="B468" s="215"/>
      <c r="C468" s="216"/>
      <c r="D468" s="205" t="s">
        <v>171</v>
      </c>
      <c r="E468" s="217" t="s">
        <v>21</v>
      </c>
      <c r="F468" s="218" t="s">
        <v>741</v>
      </c>
      <c r="G468" s="216"/>
      <c r="H468" s="219">
        <v>-86.6</v>
      </c>
      <c r="I468" s="220"/>
      <c r="J468" s="216"/>
      <c r="K468" s="216"/>
      <c r="L468" s="221"/>
      <c r="M468" s="222"/>
      <c r="N468" s="223"/>
      <c r="O468" s="223"/>
      <c r="P468" s="223"/>
      <c r="Q468" s="223"/>
      <c r="R468" s="223"/>
      <c r="S468" s="223"/>
      <c r="T468" s="224"/>
      <c r="AT468" s="225" t="s">
        <v>171</v>
      </c>
      <c r="AU468" s="225" t="s">
        <v>84</v>
      </c>
      <c r="AV468" s="12" t="s">
        <v>84</v>
      </c>
      <c r="AW468" s="12" t="s">
        <v>37</v>
      </c>
      <c r="AX468" s="12" t="s">
        <v>74</v>
      </c>
      <c r="AY468" s="225" t="s">
        <v>162</v>
      </c>
    </row>
    <row r="469" spans="2:65" s="12" customFormat="1" ht="13.5">
      <c r="B469" s="215"/>
      <c r="C469" s="216"/>
      <c r="D469" s="205" t="s">
        <v>171</v>
      </c>
      <c r="E469" s="217" t="s">
        <v>21</v>
      </c>
      <c r="F469" s="218" t="s">
        <v>742</v>
      </c>
      <c r="G469" s="216"/>
      <c r="H469" s="219">
        <v>-10.99</v>
      </c>
      <c r="I469" s="220"/>
      <c r="J469" s="216"/>
      <c r="K469" s="216"/>
      <c r="L469" s="221"/>
      <c r="M469" s="222"/>
      <c r="N469" s="223"/>
      <c r="O469" s="223"/>
      <c r="P469" s="223"/>
      <c r="Q469" s="223"/>
      <c r="R469" s="223"/>
      <c r="S469" s="223"/>
      <c r="T469" s="224"/>
      <c r="AT469" s="225" t="s">
        <v>171</v>
      </c>
      <c r="AU469" s="225" t="s">
        <v>84</v>
      </c>
      <c r="AV469" s="12" t="s">
        <v>84</v>
      </c>
      <c r="AW469" s="12" t="s">
        <v>37</v>
      </c>
      <c r="AX469" s="12" t="s">
        <v>74</v>
      </c>
      <c r="AY469" s="225" t="s">
        <v>162</v>
      </c>
    </row>
    <row r="470" spans="2:65" s="11" customFormat="1" ht="13.5">
      <c r="B470" s="203"/>
      <c r="C470" s="204"/>
      <c r="D470" s="205" t="s">
        <v>171</v>
      </c>
      <c r="E470" s="206" t="s">
        <v>21</v>
      </c>
      <c r="F470" s="207" t="s">
        <v>743</v>
      </c>
      <c r="G470" s="204"/>
      <c r="H470" s="208" t="s">
        <v>21</v>
      </c>
      <c r="I470" s="209"/>
      <c r="J470" s="204"/>
      <c r="K470" s="204"/>
      <c r="L470" s="210"/>
      <c r="M470" s="211"/>
      <c r="N470" s="212"/>
      <c r="O470" s="212"/>
      <c r="P470" s="212"/>
      <c r="Q470" s="212"/>
      <c r="R470" s="212"/>
      <c r="S470" s="212"/>
      <c r="T470" s="213"/>
      <c r="AT470" s="214" t="s">
        <v>171</v>
      </c>
      <c r="AU470" s="214" t="s">
        <v>84</v>
      </c>
      <c r="AV470" s="11" t="s">
        <v>82</v>
      </c>
      <c r="AW470" s="11" t="s">
        <v>37</v>
      </c>
      <c r="AX470" s="11" t="s">
        <v>74</v>
      </c>
      <c r="AY470" s="214" t="s">
        <v>162</v>
      </c>
    </row>
    <row r="471" spans="2:65" s="12" customFormat="1" ht="13.5">
      <c r="B471" s="215"/>
      <c r="C471" s="216"/>
      <c r="D471" s="205" t="s">
        <v>171</v>
      </c>
      <c r="E471" s="217" t="s">
        <v>21</v>
      </c>
      <c r="F471" s="218" t="s">
        <v>744</v>
      </c>
      <c r="G471" s="216"/>
      <c r="H471" s="219">
        <v>22.02</v>
      </c>
      <c r="I471" s="220"/>
      <c r="J471" s="216"/>
      <c r="K471" s="216"/>
      <c r="L471" s="221"/>
      <c r="M471" s="222"/>
      <c r="N471" s="223"/>
      <c r="O471" s="223"/>
      <c r="P471" s="223"/>
      <c r="Q471" s="223"/>
      <c r="R471" s="223"/>
      <c r="S471" s="223"/>
      <c r="T471" s="224"/>
      <c r="AT471" s="225" t="s">
        <v>171</v>
      </c>
      <c r="AU471" s="225" t="s">
        <v>84</v>
      </c>
      <c r="AV471" s="12" t="s">
        <v>84</v>
      </c>
      <c r="AW471" s="12" t="s">
        <v>37</v>
      </c>
      <c r="AX471" s="12" t="s">
        <v>74</v>
      </c>
      <c r="AY471" s="225" t="s">
        <v>162</v>
      </c>
    </row>
    <row r="472" spans="2:65" s="12" customFormat="1" ht="13.5">
      <c r="B472" s="215"/>
      <c r="C472" s="216"/>
      <c r="D472" s="226" t="s">
        <v>171</v>
      </c>
      <c r="E472" s="227" t="s">
        <v>21</v>
      </c>
      <c r="F472" s="228" t="s">
        <v>745</v>
      </c>
      <c r="G472" s="216"/>
      <c r="H472" s="229">
        <v>2.7</v>
      </c>
      <c r="I472" s="220"/>
      <c r="J472" s="216"/>
      <c r="K472" s="216"/>
      <c r="L472" s="221"/>
      <c r="M472" s="222"/>
      <c r="N472" s="223"/>
      <c r="O472" s="223"/>
      <c r="P472" s="223"/>
      <c r="Q472" s="223"/>
      <c r="R472" s="223"/>
      <c r="S472" s="223"/>
      <c r="T472" s="224"/>
      <c r="AT472" s="225" t="s">
        <v>171</v>
      </c>
      <c r="AU472" s="225" t="s">
        <v>84</v>
      </c>
      <c r="AV472" s="12" t="s">
        <v>84</v>
      </c>
      <c r="AW472" s="12" t="s">
        <v>37</v>
      </c>
      <c r="AX472" s="12" t="s">
        <v>74</v>
      </c>
      <c r="AY472" s="225" t="s">
        <v>162</v>
      </c>
    </row>
    <row r="473" spans="2:65" s="1" customFormat="1" ht="44.25" customHeight="1">
      <c r="B473" s="39"/>
      <c r="C473" s="191" t="s">
        <v>746</v>
      </c>
      <c r="D473" s="191" t="s">
        <v>164</v>
      </c>
      <c r="E473" s="192" t="s">
        <v>747</v>
      </c>
      <c r="F473" s="193" t="s">
        <v>748</v>
      </c>
      <c r="G473" s="194" t="s">
        <v>182</v>
      </c>
      <c r="H473" s="195">
        <v>12.5</v>
      </c>
      <c r="I473" s="196"/>
      <c r="J473" s="197">
        <f>ROUND(I473*H473,2)</f>
        <v>0</v>
      </c>
      <c r="K473" s="193" t="s">
        <v>168</v>
      </c>
      <c r="L473" s="59"/>
      <c r="M473" s="198" t="s">
        <v>21</v>
      </c>
      <c r="N473" s="199" t="s">
        <v>45</v>
      </c>
      <c r="O473" s="40"/>
      <c r="P473" s="200">
        <f>O473*H473</f>
        <v>0</v>
      </c>
      <c r="Q473" s="200">
        <v>4.0200000000000001E-3</v>
      </c>
      <c r="R473" s="200">
        <f>Q473*H473</f>
        <v>5.0250000000000003E-2</v>
      </c>
      <c r="S473" s="200">
        <v>0</v>
      </c>
      <c r="T473" s="201">
        <f>S473*H473</f>
        <v>0</v>
      </c>
      <c r="AR473" s="22" t="s">
        <v>169</v>
      </c>
      <c r="AT473" s="22" t="s">
        <v>164</v>
      </c>
      <c r="AU473" s="22" t="s">
        <v>84</v>
      </c>
      <c r="AY473" s="22" t="s">
        <v>162</v>
      </c>
      <c r="BE473" s="202">
        <f>IF(N473="základní",J473,0)</f>
        <v>0</v>
      </c>
      <c r="BF473" s="202">
        <f>IF(N473="snížená",J473,0)</f>
        <v>0</v>
      </c>
      <c r="BG473" s="202">
        <f>IF(N473="zákl. přenesená",J473,0)</f>
        <v>0</v>
      </c>
      <c r="BH473" s="202">
        <f>IF(N473="sníž. přenesená",J473,0)</f>
        <v>0</v>
      </c>
      <c r="BI473" s="202">
        <f>IF(N473="nulová",J473,0)</f>
        <v>0</v>
      </c>
      <c r="BJ473" s="22" t="s">
        <v>82</v>
      </c>
      <c r="BK473" s="202">
        <f>ROUND(I473*H473,2)</f>
        <v>0</v>
      </c>
      <c r="BL473" s="22" t="s">
        <v>169</v>
      </c>
      <c r="BM473" s="22" t="s">
        <v>749</v>
      </c>
    </row>
    <row r="474" spans="2:65" s="12" customFormat="1" ht="13.5">
      <c r="B474" s="215"/>
      <c r="C474" s="216"/>
      <c r="D474" s="226" t="s">
        <v>171</v>
      </c>
      <c r="E474" s="227" t="s">
        <v>21</v>
      </c>
      <c r="F474" s="228" t="s">
        <v>750</v>
      </c>
      <c r="G474" s="216"/>
      <c r="H474" s="229">
        <v>12.5</v>
      </c>
      <c r="I474" s="220"/>
      <c r="J474" s="216"/>
      <c r="K474" s="216"/>
      <c r="L474" s="221"/>
      <c r="M474" s="222"/>
      <c r="N474" s="223"/>
      <c r="O474" s="223"/>
      <c r="P474" s="223"/>
      <c r="Q474" s="223"/>
      <c r="R474" s="223"/>
      <c r="S474" s="223"/>
      <c r="T474" s="224"/>
      <c r="AT474" s="225" t="s">
        <v>171</v>
      </c>
      <c r="AU474" s="225" t="s">
        <v>84</v>
      </c>
      <c r="AV474" s="12" t="s">
        <v>84</v>
      </c>
      <c r="AW474" s="12" t="s">
        <v>37</v>
      </c>
      <c r="AX474" s="12" t="s">
        <v>74</v>
      </c>
      <c r="AY474" s="225" t="s">
        <v>162</v>
      </c>
    </row>
    <row r="475" spans="2:65" s="1" customFormat="1" ht="44.25" customHeight="1">
      <c r="B475" s="39"/>
      <c r="C475" s="191" t="s">
        <v>751</v>
      </c>
      <c r="D475" s="191" t="s">
        <v>164</v>
      </c>
      <c r="E475" s="192" t="s">
        <v>752</v>
      </c>
      <c r="F475" s="193" t="s">
        <v>753</v>
      </c>
      <c r="G475" s="194" t="s">
        <v>182</v>
      </c>
      <c r="H475" s="195">
        <v>32.08</v>
      </c>
      <c r="I475" s="196"/>
      <c r="J475" s="197">
        <f>ROUND(I475*H475,2)</f>
        <v>0</v>
      </c>
      <c r="K475" s="193" t="s">
        <v>168</v>
      </c>
      <c r="L475" s="59"/>
      <c r="M475" s="198" t="s">
        <v>21</v>
      </c>
      <c r="N475" s="199" t="s">
        <v>45</v>
      </c>
      <c r="O475" s="40"/>
      <c r="P475" s="200">
        <f>O475*H475</f>
        <v>0</v>
      </c>
      <c r="Q475" s="200">
        <v>8.0300000000000007E-3</v>
      </c>
      <c r="R475" s="200">
        <f>Q475*H475</f>
        <v>0.25760240000000001</v>
      </c>
      <c r="S475" s="200">
        <v>0</v>
      </c>
      <c r="T475" s="201">
        <f>S475*H475</f>
        <v>0</v>
      </c>
      <c r="AR475" s="22" t="s">
        <v>169</v>
      </c>
      <c r="AT475" s="22" t="s">
        <v>164</v>
      </c>
      <c r="AU475" s="22" t="s">
        <v>84</v>
      </c>
      <c r="AY475" s="22" t="s">
        <v>162</v>
      </c>
      <c r="BE475" s="202">
        <f>IF(N475="základní",J475,0)</f>
        <v>0</v>
      </c>
      <c r="BF475" s="202">
        <f>IF(N475="snížená",J475,0)</f>
        <v>0</v>
      </c>
      <c r="BG475" s="202">
        <f>IF(N475="zákl. přenesená",J475,0)</f>
        <v>0</v>
      </c>
      <c r="BH475" s="202">
        <f>IF(N475="sníž. přenesená",J475,0)</f>
        <v>0</v>
      </c>
      <c r="BI475" s="202">
        <f>IF(N475="nulová",J475,0)</f>
        <v>0</v>
      </c>
      <c r="BJ475" s="22" t="s">
        <v>82</v>
      </c>
      <c r="BK475" s="202">
        <f>ROUND(I475*H475,2)</f>
        <v>0</v>
      </c>
      <c r="BL475" s="22" t="s">
        <v>169</v>
      </c>
      <c r="BM475" s="22" t="s">
        <v>754</v>
      </c>
    </row>
    <row r="476" spans="2:65" s="12" customFormat="1" ht="13.5">
      <c r="B476" s="215"/>
      <c r="C476" s="216"/>
      <c r="D476" s="205" t="s">
        <v>171</v>
      </c>
      <c r="E476" s="217" t="s">
        <v>21</v>
      </c>
      <c r="F476" s="218" t="s">
        <v>755</v>
      </c>
      <c r="G476" s="216"/>
      <c r="H476" s="219">
        <v>32.08</v>
      </c>
      <c r="I476" s="220"/>
      <c r="J476" s="216"/>
      <c r="K476" s="216"/>
      <c r="L476" s="221"/>
      <c r="M476" s="222"/>
      <c r="N476" s="223"/>
      <c r="O476" s="223"/>
      <c r="P476" s="223"/>
      <c r="Q476" s="223"/>
      <c r="R476" s="223"/>
      <c r="S476" s="223"/>
      <c r="T476" s="224"/>
      <c r="AT476" s="225" t="s">
        <v>171</v>
      </c>
      <c r="AU476" s="225" t="s">
        <v>84</v>
      </c>
      <c r="AV476" s="12" t="s">
        <v>84</v>
      </c>
      <c r="AW476" s="12" t="s">
        <v>37</v>
      </c>
      <c r="AX476" s="12" t="s">
        <v>74</v>
      </c>
      <c r="AY476" s="225" t="s">
        <v>162</v>
      </c>
    </row>
    <row r="477" spans="2:65" s="10" customFormat="1" ht="29.85" customHeight="1">
      <c r="B477" s="174"/>
      <c r="C477" s="175"/>
      <c r="D477" s="188" t="s">
        <v>73</v>
      </c>
      <c r="E477" s="189" t="s">
        <v>169</v>
      </c>
      <c r="F477" s="189" t="s">
        <v>756</v>
      </c>
      <c r="G477" s="175"/>
      <c r="H477" s="175"/>
      <c r="I477" s="178"/>
      <c r="J477" s="190">
        <f>BK477</f>
        <v>0</v>
      </c>
      <c r="K477" s="175"/>
      <c r="L477" s="180"/>
      <c r="M477" s="181"/>
      <c r="N477" s="182"/>
      <c r="O477" s="182"/>
      <c r="P477" s="183">
        <f>SUM(P478:P536)</f>
        <v>0</v>
      </c>
      <c r="Q477" s="182"/>
      <c r="R477" s="183">
        <f>SUM(R478:R536)</f>
        <v>226.31241761292003</v>
      </c>
      <c r="S477" s="182"/>
      <c r="T477" s="184">
        <f>SUM(T478:T536)</f>
        <v>0</v>
      </c>
      <c r="AR477" s="185" t="s">
        <v>82</v>
      </c>
      <c r="AT477" s="186" t="s">
        <v>73</v>
      </c>
      <c r="AU477" s="186" t="s">
        <v>82</v>
      </c>
      <c r="AY477" s="185" t="s">
        <v>162</v>
      </c>
      <c r="BK477" s="187">
        <f>SUM(BK478:BK536)</f>
        <v>0</v>
      </c>
    </row>
    <row r="478" spans="2:65" s="1" customFormat="1" ht="31.5" customHeight="1">
      <c r="B478" s="39"/>
      <c r="C478" s="191" t="s">
        <v>757</v>
      </c>
      <c r="D478" s="191" t="s">
        <v>164</v>
      </c>
      <c r="E478" s="192" t="s">
        <v>758</v>
      </c>
      <c r="F478" s="193" t="s">
        <v>759</v>
      </c>
      <c r="G478" s="194" t="s">
        <v>286</v>
      </c>
      <c r="H478" s="195">
        <v>1</v>
      </c>
      <c r="I478" s="196"/>
      <c r="J478" s="197">
        <f>ROUND(I478*H478,2)</f>
        <v>0</v>
      </c>
      <c r="K478" s="193" t="s">
        <v>21</v>
      </c>
      <c r="L478" s="59"/>
      <c r="M478" s="198" t="s">
        <v>21</v>
      </c>
      <c r="N478" s="199" t="s">
        <v>45</v>
      </c>
      <c r="O478" s="40"/>
      <c r="P478" s="200">
        <f>O478*H478</f>
        <v>0</v>
      </c>
      <c r="Q478" s="200">
        <v>0</v>
      </c>
      <c r="R478" s="200">
        <f>Q478*H478</f>
        <v>0</v>
      </c>
      <c r="S478" s="200">
        <v>0</v>
      </c>
      <c r="T478" s="201">
        <f>S478*H478</f>
        <v>0</v>
      </c>
      <c r="AR478" s="22" t="s">
        <v>169</v>
      </c>
      <c r="AT478" s="22" t="s">
        <v>164</v>
      </c>
      <c r="AU478" s="22" t="s">
        <v>84</v>
      </c>
      <c r="AY478" s="22" t="s">
        <v>162</v>
      </c>
      <c r="BE478" s="202">
        <f>IF(N478="základní",J478,0)</f>
        <v>0</v>
      </c>
      <c r="BF478" s="202">
        <f>IF(N478="snížená",J478,0)</f>
        <v>0</v>
      </c>
      <c r="BG478" s="202">
        <f>IF(N478="zákl. přenesená",J478,0)</f>
        <v>0</v>
      </c>
      <c r="BH478" s="202">
        <f>IF(N478="sníž. přenesená",J478,0)</f>
        <v>0</v>
      </c>
      <c r="BI478" s="202">
        <f>IF(N478="nulová",J478,0)</f>
        <v>0</v>
      </c>
      <c r="BJ478" s="22" t="s">
        <v>82</v>
      </c>
      <c r="BK478" s="202">
        <f>ROUND(I478*H478,2)</f>
        <v>0</v>
      </c>
      <c r="BL478" s="22" t="s">
        <v>169</v>
      </c>
      <c r="BM478" s="22" t="s">
        <v>760</v>
      </c>
    </row>
    <row r="479" spans="2:65" s="1" customFormat="1" ht="44.25" customHeight="1">
      <c r="B479" s="39"/>
      <c r="C479" s="191" t="s">
        <v>761</v>
      </c>
      <c r="D479" s="191" t="s">
        <v>164</v>
      </c>
      <c r="E479" s="192" t="s">
        <v>762</v>
      </c>
      <c r="F479" s="193" t="s">
        <v>763</v>
      </c>
      <c r="G479" s="194" t="s">
        <v>357</v>
      </c>
      <c r="H479" s="195">
        <v>27</v>
      </c>
      <c r="I479" s="196"/>
      <c r="J479" s="197">
        <f>ROUND(I479*H479,2)</f>
        <v>0</v>
      </c>
      <c r="K479" s="193" t="s">
        <v>168</v>
      </c>
      <c r="L479" s="59"/>
      <c r="M479" s="198" t="s">
        <v>21</v>
      </c>
      <c r="N479" s="199" t="s">
        <v>45</v>
      </c>
      <c r="O479" s="40"/>
      <c r="P479" s="200">
        <f>O479*H479</f>
        <v>0</v>
      </c>
      <c r="Q479" s="200">
        <v>4.5900000000000003E-3</v>
      </c>
      <c r="R479" s="200">
        <f>Q479*H479</f>
        <v>0.12393000000000001</v>
      </c>
      <c r="S479" s="200">
        <v>0</v>
      </c>
      <c r="T479" s="201">
        <f>S479*H479</f>
        <v>0</v>
      </c>
      <c r="AR479" s="22" t="s">
        <v>169</v>
      </c>
      <c r="AT479" s="22" t="s">
        <v>164</v>
      </c>
      <c r="AU479" s="22" t="s">
        <v>84</v>
      </c>
      <c r="AY479" s="22" t="s">
        <v>162</v>
      </c>
      <c r="BE479" s="202">
        <f>IF(N479="základní",J479,0)</f>
        <v>0</v>
      </c>
      <c r="BF479" s="202">
        <f>IF(N479="snížená",J479,0)</f>
        <v>0</v>
      </c>
      <c r="BG479" s="202">
        <f>IF(N479="zákl. přenesená",J479,0)</f>
        <v>0</v>
      </c>
      <c r="BH479" s="202">
        <f>IF(N479="sníž. přenesená",J479,0)</f>
        <v>0</v>
      </c>
      <c r="BI479" s="202">
        <f>IF(N479="nulová",J479,0)</f>
        <v>0</v>
      </c>
      <c r="BJ479" s="22" t="s">
        <v>82</v>
      </c>
      <c r="BK479" s="202">
        <f>ROUND(I479*H479,2)</f>
        <v>0</v>
      </c>
      <c r="BL479" s="22" t="s">
        <v>169</v>
      </c>
      <c r="BM479" s="22" t="s">
        <v>764</v>
      </c>
    </row>
    <row r="480" spans="2:65" s="1" customFormat="1" ht="22.5" customHeight="1">
      <c r="B480" s="39"/>
      <c r="C480" s="230" t="s">
        <v>765</v>
      </c>
      <c r="D480" s="230" t="s">
        <v>275</v>
      </c>
      <c r="E480" s="231" t="s">
        <v>766</v>
      </c>
      <c r="F480" s="232" t="s">
        <v>767</v>
      </c>
      <c r="G480" s="233" t="s">
        <v>357</v>
      </c>
      <c r="H480" s="234">
        <v>27</v>
      </c>
      <c r="I480" s="235"/>
      <c r="J480" s="236">
        <f>ROUND(I480*H480,2)</f>
        <v>0</v>
      </c>
      <c r="K480" s="232" t="s">
        <v>168</v>
      </c>
      <c r="L480" s="237"/>
      <c r="M480" s="238" t="s">
        <v>21</v>
      </c>
      <c r="N480" s="239" t="s">
        <v>45</v>
      </c>
      <c r="O480" s="40"/>
      <c r="P480" s="200">
        <f>O480*H480</f>
        <v>0</v>
      </c>
      <c r="Q480" s="200">
        <v>4.4999999999999998E-2</v>
      </c>
      <c r="R480" s="200">
        <f>Q480*H480</f>
        <v>1.2149999999999999</v>
      </c>
      <c r="S480" s="200">
        <v>0</v>
      </c>
      <c r="T480" s="201">
        <f>S480*H480</f>
        <v>0</v>
      </c>
      <c r="AR480" s="22" t="s">
        <v>205</v>
      </c>
      <c r="AT480" s="22" t="s">
        <v>275</v>
      </c>
      <c r="AU480" s="22" t="s">
        <v>84</v>
      </c>
      <c r="AY480" s="22" t="s">
        <v>162</v>
      </c>
      <c r="BE480" s="202">
        <f>IF(N480="základní",J480,0)</f>
        <v>0</v>
      </c>
      <c r="BF480" s="202">
        <f>IF(N480="snížená",J480,0)</f>
        <v>0</v>
      </c>
      <c r="BG480" s="202">
        <f>IF(N480="zákl. přenesená",J480,0)</f>
        <v>0</v>
      </c>
      <c r="BH480" s="202">
        <f>IF(N480="sníž. přenesená",J480,0)</f>
        <v>0</v>
      </c>
      <c r="BI480" s="202">
        <f>IF(N480="nulová",J480,0)</f>
        <v>0</v>
      </c>
      <c r="BJ480" s="22" t="s">
        <v>82</v>
      </c>
      <c r="BK480" s="202">
        <f>ROUND(I480*H480,2)</f>
        <v>0</v>
      </c>
      <c r="BL480" s="22" t="s">
        <v>169</v>
      </c>
      <c r="BM480" s="22" t="s">
        <v>768</v>
      </c>
    </row>
    <row r="481" spans="2:65" s="1" customFormat="1" ht="44.25" customHeight="1">
      <c r="B481" s="39"/>
      <c r="C481" s="191" t="s">
        <v>769</v>
      </c>
      <c r="D481" s="191" t="s">
        <v>164</v>
      </c>
      <c r="E481" s="192" t="s">
        <v>770</v>
      </c>
      <c r="F481" s="193" t="s">
        <v>771</v>
      </c>
      <c r="G481" s="194" t="s">
        <v>186</v>
      </c>
      <c r="H481" s="195">
        <v>48.322000000000003</v>
      </c>
      <c r="I481" s="196"/>
      <c r="J481" s="197">
        <f>ROUND(I481*H481,2)</f>
        <v>0</v>
      </c>
      <c r="K481" s="193" t="s">
        <v>168</v>
      </c>
      <c r="L481" s="59"/>
      <c r="M481" s="198" t="s">
        <v>21</v>
      </c>
      <c r="N481" s="199" t="s">
        <v>45</v>
      </c>
      <c r="O481" s="40"/>
      <c r="P481" s="200">
        <f>O481*H481</f>
        <v>0</v>
      </c>
      <c r="Q481" s="200">
        <v>2.45343</v>
      </c>
      <c r="R481" s="200">
        <f>Q481*H481</f>
        <v>118.55464446000001</v>
      </c>
      <c r="S481" s="200">
        <v>0</v>
      </c>
      <c r="T481" s="201">
        <f>S481*H481</f>
        <v>0</v>
      </c>
      <c r="AR481" s="22" t="s">
        <v>169</v>
      </c>
      <c r="AT481" s="22" t="s">
        <v>164</v>
      </c>
      <c r="AU481" s="22" t="s">
        <v>84</v>
      </c>
      <c r="AY481" s="22" t="s">
        <v>162</v>
      </c>
      <c r="BE481" s="202">
        <f>IF(N481="základní",J481,0)</f>
        <v>0</v>
      </c>
      <c r="BF481" s="202">
        <f>IF(N481="snížená",J481,0)</f>
        <v>0</v>
      </c>
      <c r="BG481" s="202">
        <f>IF(N481="zákl. přenesená",J481,0)</f>
        <v>0</v>
      </c>
      <c r="BH481" s="202">
        <f>IF(N481="sníž. přenesená",J481,0)</f>
        <v>0</v>
      </c>
      <c r="BI481" s="202">
        <f>IF(N481="nulová",J481,0)</f>
        <v>0</v>
      </c>
      <c r="BJ481" s="22" t="s">
        <v>82</v>
      </c>
      <c r="BK481" s="202">
        <f>ROUND(I481*H481,2)</f>
        <v>0</v>
      </c>
      <c r="BL481" s="22" t="s">
        <v>169</v>
      </c>
      <c r="BM481" s="22" t="s">
        <v>772</v>
      </c>
    </row>
    <row r="482" spans="2:65" s="12" customFormat="1" ht="13.5">
      <c r="B482" s="215"/>
      <c r="C482" s="216"/>
      <c r="D482" s="205" t="s">
        <v>171</v>
      </c>
      <c r="E482" s="217" t="s">
        <v>21</v>
      </c>
      <c r="F482" s="218" t="s">
        <v>773</v>
      </c>
      <c r="G482" s="216"/>
      <c r="H482" s="219">
        <v>60.075000000000003</v>
      </c>
      <c r="I482" s="220"/>
      <c r="J482" s="216"/>
      <c r="K482" s="216"/>
      <c r="L482" s="221"/>
      <c r="M482" s="222"/>
      <c r="N482" s="223"/>
      <c r="O482" s="223"/>
      <c r="P482" s="223"/>
      <c r="Q482" s="223"/>
      <c r="R482" s="223"/>
      <c r="S482" s="223"/>
      <c r="T482" s="224"/>
      <c r="AT482" s="225" t="s">
        <v>171</v>
      </c>
      <c r="AU482" s="225" t="s">
        <v>84</v>
      </c>
      <c r="AV482" s="12" t="s">
        <v>84</v>
      </c>
      <c r="AW482" s="12" t="s">
        <v>37</v>
      </c>
      <c r="AX482" s="12" t="s">
        <v>74</v>
      </c>
      <c r="AY482" s="225" t="s">
        <v>162</v>
      </c>
    </row>
    <row r="483" spans="2:65" s="12" customFormat="1" ht="13.5">
      <c r="B483" s="215"/>
      <c r="C483" s="216"/>
      <c r="D483" s="226" t="s">
        <v>171</v>
      </c>
      <c r="E483" s="227" t="s">
        <v>21</v>
      </c>
      <c r="F483" s="228" t="s">
        <v>774</v>
      </c>
      <c r="G483" s="216"/>
      <c r="H483" s="229">
        <v>48.322000000000003</v>
      </c>
      <c r="I483" s="220"/>
      <c r="J483" s="216"/>
      <c r="K483" s="216"/>
      <c r="L483" s="221"/>
      <c r="M483" s="222"/>
      <c r="N483" s="223"/>
      <c r="O483" s="223"/>
      <c r="P483" s="223"/>
      <c r="Q483" s="223"/>
      <c r="R483" s="223"/>
      <c r="S483" s="223"/>
      <c r="T483" s="224"/>
      <c r="AT483" s="225" t="s">
        <v>171</v>
      </c>
      <c r="AU483" s="225" t="s">
        <v>84</v>
      </c>
      <c r="AV483" s="12" t="s">
        <v>84</v>
      </c>
      <c r="AW483" s="12" t="s">
        <v>37</v>
      </c>
      <c r="AX483" s="12" t="s">
        <v>82</v>
      </c>
      <c r="AY483" s="225" t="s">
        <v>162</v>
      </c>
    </row>
    <row r="484" spans="2:65" s="1" customFormat="1" ht="22.5" customHeight="1">
      <c r="B484" s="39"/>
      <c r="C484" s="191" t="s">
        <v>775</v>
      </c>
      <c r="D484" s="191" t="s">
        <v>164</v>
      </c>
      <c r="E484" s="192" t="s">
        <v>776</v>
      </c>
      <c r="F484" s="193" t="s">
        <v>777</v>
      </c>
      <c r="G484" s="194" t="s">
        <v>167</v>
      </c>
      <c r="H484" s="195">
        <v>1075.1610000000001</v>
      </c>
      <c r="I484" s="196"/>
      <c r="J484" s="197">
        <f>ROUND(I484*H484,2)</f>
        <v>0</v>
      </c>
      <c r="K484" s="193" t="s">
        <v>168</v>
      </c>
      <c r="L484" s="59"/>
      <c r="M484" s="198" t="s">
        <v>21</v>
      </c>
      <c r="N484" s="199" t="s">
        <v>45</v>
      </c>
      <c r="O484" s="40"/>
      <c r="P484" s="200">
        <f>O484*H484</f>
        <v>0</v>
      </c>
      <c r="Q484" s="200">
        <v>1.46652E-2</v>
      </c>
      <c r="R484" s="200">
        <f>Q484*H484</f>
        <v>15.7674510972</v>
      </c>
      <c r="S484" s="200">
        <v>0</v>
      </c>
      <c r="T484" s="201">
        <f>S484*H484</f>
        <v>0</v>
      </c>
      <c r="AR484" s="22" t="s">
        <v>169</v>
      </c>
      <c r="AT484" s="22" t="s">
        <v>164</v>
      </c>
      <c r="AU484" s="22" t="s">
        <v>84</v>
      </c>
      <c r="AY484" s="22" t="s">
        <v>162</v>
      </c>
      <c r="BE484" s="202">
        <f>IF(N484="základní",J484,0)</f>
        <v>0</v>
      </c>
      <c r="BF484" s="202">
        <f>IF(N484="snížená",J484,0)</f>
        <v>0</v>
      </c>
      <c r="BG484" s="202">
        <f>IF(N484="zákl. přenesená",J484,0)</f>
        <v>0</v>
      </c>
      <c r="BH484" s="202">
        <f>IF(N484="sníž. přenesená",J484,0)</f>
        <v>0</v>
      </c>
      <c r="BI484" s="202">
        <f>IF(N484="nulová",J484,0)</f>
        <v>0</v>
      </c>
      <c r="BJ484" s="22" t="s">
        <v>82</v>
      </c>
      <c r="BK484" s="202">
        <f>ROUND(I484*H484,2)</f>
        <v>0</v>
      </c>
      <c r="BL484" s="22" t="s">
        <v>169</v>
      </c>
      <c r="BM484" s="22" t="s">
        <v>778</v>
      </c>
    </row>
    <row r="485" spans="2:65" s="12" customFormat="1" ht="13.5">
      <c r="B485" s="215"/>
      <c r="C485" s="216"/>
      <c r="D485" s="226" t="s">
        <v>171</v>
      </c>
      <c r="E485" s="227" t="s">
        <v>21</v>
      </c>
      <c r="F485" s="228" t="s">
        <v>779</v>
      </c>
      <c r="G485" s="216"/>
      <c r="H485" s="229">
        <v>1075.1610000000001</v>
      </c>
      <c r="I485" s="220"/>
      <c r="J485" s="216"/>
      <c r="K485" s="216"/>
      <c r="L485" s="221"/>
      <c r="M485" s="222"/>
      <c r="N485" s="223"/>
      <c r="O485" s="223"/>
      <c r="P485" s="223"/>
      <c r="Q485" s="223"/>
      <c r="R485" s="223"/>
      <c r="S485" s="223"/>
      <c r="T485" s="224"/>
      <c r="AT485" s="225" t="s">
        <v>171</v>
      </c>
      <c r="AU485" s="225" t="s">
        <v>84</v>
      </c>
      <c r="AV485" s="12" t="s">
        <v>84</v>
      </c>
      <c r="AW485" s="12" t="s">
        <v>37</v>
      </c>
      <c r="AX485" s="12" t="s">
        <v>74</v>
      </c>
      <c r="AY485" s="225" t="s">
        <v>162</v>
      </c>
    </row>
    <row r="486" spans="2:65" s="1" customFormat="1" ht="31.5" customHeight="1">
      <c r="B486" s="39"/>
      <c r="C486" s="191" t="s">
        <v>780</v>
      </c>
      <c r="D486" s="191" t="s">
        <v>164</v>
      </c>
      <c r="E486" s="192" t="s">
        <v>781</v>
      </c>
      <c r="F486" s="193" t="s">
        <v>782</v>
      </c>
      <c r="G486" s="194" t="s">
        <v>167</v>
      </c>
      <c r="H486" s="195">
        <v>1075.1610000000001</v>
      </c>
      <c r="I486" s="196"/>
      <c r="J486" s="197">
        <f>ROUND(I486*H486,2)</f>
        <v>0</v>
      </c>
      <c r="K486" s="193" t="s">
        <v>168</v>
      </c>
      <c r="L486" s="59"/>
      <c r="M486" s="198" t="s">
        <v>21</v>
      </c>
      <c r="N486" s="199" t="s">
        <v>45</v>
      </c>
      <c r="O486" s="40"/>
      <c r="P486" s="200">
        <f>O486*H486</f>
        <v>0</v>
      </c>
      <c r="Q486" s="200">
        <v>3.0999999999999999E-3</v>
      </c>
      <c r="R486" s="200">
        <f>Q486*H486</f>
        <v>3.3329990999999999</v>
      </c>
      <c r="S486" s="200">
        <v>0</v>
      </c>
      <c r="T486" s="201">
        <f>S486*H486</f>
        <v>0</v>
      </c>
      <c r="AR486" s="22" t="s">
        <v>169</v>
      </c>
      <c r="AT486" s="22" t="s">
        <v>164</v>
      </c>
      <c r="AU486" s="22" t="s">
        <v>84</v>
      </c>
      <c r="AY486" s="22" t="s">
        <v>162</v>
      </c>
      <c r="BE486" s="202">
        <f>IF(N486="základní",J486,0)</f>
        <v>0</v>
      </c>
      <c r="BF486" s="202">
        <f>IF(N486="snížená",J486,0)</f>
        <v>0</v>
      </c>
      <c r="BG486" s="202">
        <f>IF(N486="zákl. přenesená",J486,0)</f>
        <v>0</v>
      </c>
      <c r="BH486" s="202">
        <f>IF(N486="sníž. přenesená",J486,0)</f>
        <v>0</v>
      </c>
      <c r="BI486" s="202">
        <f>IF(N486="nulová",J486,0)</f>
        <v>0</v>
      </c>
      <c r="BJ486" s="22" t="s">
        <v>82</v>
      </c>
      <c r="BK486" s="202">
        <f>ROUND(I486*H486,2)</f>
        <v>0</v>
      </c>
      <c r="BL486" s="22" t="s">
        <v>169</v>
      </c>
      <c r="BM486" s="22" t="s">
        <v>783</v>
      </c>
    </row>
    <row r="487" spans="2:65" s="1" customFormat="1" ht="31.5" customHeight="1">
      <c r="B487" s="39"/>
      <c r="C487" s="191" t="s">
        <v>784</v>
      </c>
      <c r="D487" s="191" t="s">
        <v>164</v>
      </c>
      <c r="E487" s="192" t="s">
        <v>785</v>
      </c>
      <c r="F487" s="193" t="s">
        <v>786</v>
      </c>
      <c r="G487" s="194" t="s">
        <v>167</v>
      </c>
      <c r="H487" s="195">
        <v>1075.1610000000001</v>
      </c>
      <c r="I487" s="196"/>
      <c r="J487" s="197">
        <f>ROUND(I487*H487,2)</f>
        <v>0</v>
      </c>
      <c r="K487" s="193" t="s">
        <v>168</v>
      </c>
      <c r="L487" s="59"/>
      <c r="M487" s="198" t="s">
        <v>21</v>
      </c>
      <c r="N487" s="199" t="s">
        <v>45</v>
      </c>
      <c r="O487" s="40"/>
      <c r="P487" s="200">
        <f>O487*H487</f>
        <v>0</v>
      </c>
      <c r="Q487" s="200">
        <v>0</v>
      </c>
      <c r="R487" s="200">
        <f>Q487*H487</f>
        <v>0</v>
      </c>
      <c r="S487" s="200">
        <v>0</v>
      </c>
      <c r="T487" s="201">
        <f>S487*H487</f>
        <v>0</v>
      </c>
      <c r="AR487" s="22" t="s">
        <v>169</v>
      </c>
      <c r="AT487" s="22" t="s">
        <v>164</v>
      </c>
      <c r="AU487" s="22" t="s">
        <v>84</v>
      </c>
      <c r="AY487" s="22" t="s">
        <v>162</v>
      </c>
      <c r="BE487" s="202">
        <f>IF(N487="základní",J487,0)</f>
        <v>0</v>
      </c>
      <c r="BF487" s="202">
        <f>IF(N487="snížená",J487,0)</f>
        <v>0</v>
      </c>
      <c r="BG487" s="202">
        <f>IF(N487="zákl. přenesená",J487,0)</f>
        <v>0</v>
      </c>
      <c r="BH487" s="202">
        <f>IF(N487="sníž. přenesená",J487,0)</f>
        <v>0</v>
      </c>
      <c r="BI487" s="202">
        <f>IF(N487="nulová",J487,0)</f>
        <v>0</v>
      </c>
      <c r="BJ487" s="22" t="s">
        <v>82</v>
      </c>
      <c r="BK487" s="202">
        <f>ROUND(I487*H487,2)</f>
        <v>0</v>
      </c>
      <c r="BL487" s="22" t="s">
        <v>169</v>
      </c>
      <c r="BM487" s="22" t="s">
        <v>787</v>
      </c>
    </row>
    <row r="488" spans="2:65" s="1" customFormat="1" ht="57" customHeight="1">
      <c r="B488" s="39"/>
      <c r="C488" s="191" t="s">
        <v>788</v>
      </c>
      <c r="D488" s="191" t="s">
        <v>164</v>
      </c>
      <c r="E488" s="192" t="s">
        <v>789</v>
      </c>
      <c r="F488" s="193" t="s">
        <v>790</v>
      </c>
      <c r="G488" s="194" t="s">
        <v>167</v>
      </c>
      <c r="H488" s="195">
        <v>1075.1610000000001</v>
      </c>
      <c r="I488" s="196"/>
      <c r="J488" s="197">
        <f>ROUND(I488*H488,2)</f>
        <v>0</v>
      </c>
      <c r="K488" s="193" t="s">
        <v>168</v>
      </c>
      <c r="L488" s="59"/>
      <c r="M488" s="198" t="s">
        <v>21</v>
      </c>
      <c r="N488" s="199" t="s">
        <v>45</v>
      </c>
      <c r="O488" s="40"/>
      <c r="P488" s="200">
        <f>O488*H488</f>
        <v>0</v>
      </c>
      <c r="Q488" s="200">
        <v>1.09E-2</v>
      </c>
      <c r="R488" s="200">
        <f>Q488*H488</f>
        <v>11.719254900000001</v>
      </c>
      <c r="S488" s="200">
        <v>0</v>
      </c>
      <c r="T488" s="201">
        <f>S488*H488</f>
        <v>0</v>
      </c>
      <c r="AR488" s="22" t="s">
        <v>169</v>
      </c>
      <c r="AT488" s="22" t="s">
        <v>164</v>
      </c>
      <c r="AU488" s="22" t="s">
        <v>84</v>
      </c>
      <c r="AY488" s="22" t="s">
        <v>162</v>
      </c>
      <c r="BE488" s="202">
        <f>IF(N488="základní",J488,0)</f>
        <v>0</v>
      </c>
      <c r="BF488" s="202">
        <f>IF(N488="snížená",J488,0)</f>
        <v>0</v>
      </c>
      <c r="BG488" s="202">
        <f>IF(N488="zákl. přenesená",J488,0)</f>
        <v>0</v>
      </c>
      <c r="BH488" s="202">
        <f>IF(N488="sníž. přenesená",J488,0)</f>
        <v>0</v>
      </c>
      <c r="BI488" s="202">
        <f>IF(N488="nulová",J488,0)</f>
        <v>0</v>
      </c>
      <c r="BJ488" s="22" t="s">
        <v>82</v>
      </c>
      <c r="BK488" s="202">
        <f>ROUND(I488*H488,2)</f>
        <v>0</v>
      </c>
      <c r="BL488" s="22" t="s">
        <v>169</v>
      </c>
      <c r="BM488" s="22" t="s">
        <v>791</v>
      </c>
    </row>
    <row r="489" spans="2:65" s="1" customFormat="1" ht="57" customHeight="1">
      <c r="B489" s="39"/>
      <c r="C489" s="191" t="s">
        <v>792</v>
      </c>
      <c r="D489" s="191" t="s">
        <v>164</v>
      </c>
      <c r="E489" s="192" t="s">
        <v>793</v>
      </c>
      <c r="F489" s="193" t="s">
        <v>794</v>
      </c>
      <c r="G489" s="194" t="s">
        <v>257</v>
      </c>
      <c r="H489" s="195">
        <v>5.7549999999999999</v>
      </c>
      <c r="I489" s="196"/>
      <c r="J489" s="197">
        <f>ROUND(I489*H489,2)</f>
        <v>0</v>
      </c>
      <c r="K489" s="193" t="s">
        <v>168</v>
      </c>
      <c r="L489" s="59"/>
      <c r="M489" s="198" t="s">
        <v>21</v>
      </c>
      <c r="N489" s="199" t="s">
        <v>45</v>
      </c>
      <c r="O489" s="40"/>
      <c r="P489" s="200">
        <f>O489*H489</f>
        <v>0</v>
      </c>
      <c r="Q489" s="200">
        <v>1.0551600000000001</v>
      </c>
      <c r="R489" s="200">
        <f>Q489*H489</f>
        <v>6.0724458000000006</v>
      </c>
      <c r="S489" s="200">
        <v>0</v>
      </c>
      <c r="T489" s="201">
        <f>S489*H489</f>
        <v>0</v>
      </c>
      <c r="AR489" s="22" t="s">
        <v>169</v>
      </c>
      <c r="AT489" s="22" t="s">
        <v>164</v>
      </c>
      <c r="AU489" s="22" t="s">
        <v>84</v>
      </c>
      <c r="AY489" s="22" t="s">
        <v>162</v>
      </c>
      <c r="BE489" s="202">
        <f>IF(N489="základní",J489,0)</f>
        <v>0</v>
      </c>
      <c r="BF489" s="202">
        <f>IF(N489="snížená",J489,0)</f>
        <v>0</v>
      </c>
      <c r="BG489" s="202">
        <f>IF(N489="zákl. přenesená",J489,0)</f>
        <v>0</v>
      </c>
      <c r="BH489" s="202">
        <f>IF(N489="sníž. přenesená",J489,0)</f>
        <v>0</v>
      </c>
      <c r="BI489" s="202">
        <f>IF(N489="nulová",J489,0)</f>
        <v>0</v>
      </c>
      <c r="BJ489" s="22" t="s">
        <v>82</v>
      </c>
      <c r="BK489" s="202">
        <f>ROUND(I489*H489,2)</f>
        <v>0</v>
      </c>
      <c r="BL489" s="22" t="s">
        <v>169</v>
      </c>
      <c r="BM489" s="22" t="s">
        <v>795</v>
      </c>
    </row>
    <row r="490" spans="2:65" s="12" customFormat="1" ht="13.5">
      <c r="B490" s="215"/>
      <c r="C490" s="216"/>
      <c r="D490" s="205" t="s">
        <v>171</v>
      </c>
      <c r="E490" s="217" t="s">
        <v>21</v>
      </c>
      <c r="F490" s="218" t="s">
        <v>796</v>
      </c>
      <c r="G490" s="216"/>
      <c r="H490" s="219">
        <v>5.3289999999999997</v>
      </c>
      <c r="I490" s="220"/>
      <c r="J490" s="216"/>
      <c r="K490" s="216"/>
      <c r="L490" s="221"/>
      <c r="M490" s="222"/>
      <c r="N490" s="223"/>
      <c r="O490" s="223"/>
      <c r="P490" s="223"/>
      <c r="Q490" s="223"/>
      <c r="R490" s="223"/>
      <c r="S490" s="223"/>
      <c r="T490" s="224"/>
      <c r="AT490" s="225" t="s">
        <v>171</v>
      </c>
      <c r="AU490" s="225" t="s">
        <v>84</v>
      </c>
      <c r="AV490" s="12" t="s">
        <v>84</v>
      </c>
      <c r="AW490" s="12" t="s">
        <v>37</v>
      </c>
      <c r="AX490" s="12" t="s">
        <v>74</v>
      </c>
      <c r="AY490" s="225" t="s">
        <v>162</v>
      </c>
    </row>
    <row r="491" spans="2:65" s="12" customFormat="1" ht="13.5">
      <c r="B491" s="215"/>
      <c r="C491" s="216"/>
      <c r="D491" s="226" t="s">
        <v>171</v>
      </c>
      <c r="E491" s="216"/>
      <c r="F491" s="228" t="s">
        <v>797</v>
      </c>
      <c r="G491" s="216"/>
      <c r="H491" s="229">
        <v>5.7549999999999999</v>
      </c>
      <c r="I491" s="220"/>
      <c r="J491" s="216"/>
      <c r="K491" s="216"/>
      <c r="L491" s="221"/>
      <c r="M491" s="222"/>
      <c r="N491" s="223"/>
      <c r="O491" s="223"/>
      <c r="P491" s="223"/>
      <c r="Q491" s="223"/>
      <c r="R491" s="223"/>
      <c r="S491" s="223"/>
      <c r="T491" s="224"/>
      <c r="AT491" s="225" t="s">
        <v>171</v>
      </c>
      <c r="AU491" s="225" t="s">
        <v>84</v>
      </c>
      <c r="AV491" s="12" t="s">
        <v>84</v>
      </c>
      <c r="AW491" s="12" t="s">
        <v>6</v>
      </c>
      <c r="AX491" s="12" t="s">
        <v>82</v>
      </c>
      <c r="AY491" s="225" t="s">
        <v>162</v>
      </c>
    </row>
    <row r="492" spans="2:65" s="1" customFormat="1" ht="57" customHeight="1">
      <c r="B492" s="39"/>
      <c r="C492" s="191" t="s">
        <v>798</v>
      </c>
      <c r="D492" s="191" t="s">
        <v>164</v>
      </c>
      <c r="E492" s="192" t="s">
        <v>799</v>
      </c>
      <c r="F492" s="193" t="s">
        <v>800</v>
      </c>
      <c r="G492" s="194" t="s">
        <v>257</v>
      </c>
      <c r="H492" s="195">
        <v>12.047000000000001</v>
      </c>
      <c r="I492" s="196"/>
      <c r="J492" s="197">
        <f>ROUND(I492*H492,2)</f>
        <v>0</v>
      </c>
      <c r="K492" s="193" t="s">
        <v>168</v>
      </c>
      <c r="L492" s="59"/>
      <c r="M492" s="198" t="s">
        <v>21</v>
      </c>
      <c r="N492" s="199" t="s">
        <v>45</v>
      </c>
      <c r="O492" s="40"/>
      <c r="P492" s="200">
        <f>O492*H492</f>
        <v>0</v>
      </c>
      <c r="Q492" s="200">
        <v>1.0530600000000001</v>
      </c>
      <c r="R492" s="200">
        <f>Q492*H492</f>
        <v>12.686213820000003</v>
      </c>
      <c r="S492" s="200">
        <v>0</v>
      </c>
      <c r="T492" s="201">
        <f>S492*H492</f>
        <v>0</v>
      </c>
      <c r="AR492" s="22" t="s">
        <v>169</v>
      </c>
      <c r="AT492" s="22" t="s">
        <v>164</v>
      </c>
      <c r="AU492" s="22" t="s">
        <v>84</v>
      </c>
      <c r="AY492" s="22" t="s">
        <v>162</v>
      </c>
      <c r="BE492" s="202">
        <f>IF(N492="základní",J492,0)</f>
        <v>0</v>
      </c>
      <c r="BF492" s="202">
        <f>IF(N492="snížená",J492,0)</f>
        <v>0</v>
      </c>
      <c r="BG492" s="202">
        <f>IF(N492="zákl. přenesená",J492,0)</f>
        <v>0</v>
      </c>
      <c r="BH492" s="202">
        <f>IF(N492="sníž. přenesená",J492,0)</f>
        <v>0</v>
      </c>
      <c r="BI492" s="202">
        <f>IF(N492="nulová",J492,0)</f>
        <v>0</v>
      </c>
      <c r="BJ492" s="22" t="s">
        <v>82</v>
      </c>
      <c r="BK492" s="202">
        <f>ROUND(I492*H492,2)</f>
        <v>0</v>
      </c>
      <c r="BL492" s="22" t="s">
        <v>169</v>
      </c>
      <c r="BM492" s="22" t="s">
        <v>801</v>
      </c>
    </row>
    <row r="493" spans="2:65" s="12" customFormat="1" ht="13.5">
      <c r="B493" s="215"/>
      <c r="C493" s="216"/>
      <c r="D493" s="205" t="s">
        <v>171</v>
      </c>
      <c r="E493" s="217" t="s">
        <v>21</v>
      </c>
      <c r="F493" s="218" t="s">
        <v>802</v>
      </c>
      <c r="G493" s="216"/>
      <c r="H493" s="219">
        <v>11.154999999999999</v>
      </c>
      <c r="I493" s="220"/>
      <c r="J493" s="216"/>
      <c r="K493" s="216"/>
      <c r="L493" s="221"/>
      <c r="M493" s="222"/>
      <c r="N493" s="223"/>
      <c r="O493" s="223"/>
      <c r="P493" s="223"/>
      <c r="Q493" s="223"/>
      <c r="R493" s="223"/>
      <c r="S493" s="223"/>
      <c r="T493" s="224"/>
      <c r="AT493" s="225" t="s">
        <v>171</v>
      </c>
      <c r="AU493" s="225" t="s">
        <v>84</v>
      </c>
      <c r="AV493" s="12" t="s">
        <v>84</v>
      </c>
      <c r="AW493" s="12" t="s">
        <v>37</v>
      </c>
      <c r="AX493" s="12" t="s">
        <v>74</v>
      </c>
      <c r="AY493" s="225" t="s">
        <v>162</v>
      </c>
    </row>
    <row r="494" spans="2:65" s="12" customFormat="1" ht="13.5">
      <c r="B494" s="215"/>
      <c r="C494" s="216"/>
      <c r="D494" s="226" t="s">
        <v>171</v>
      </c>
      <c r="E494" s="216"/>
      <c r="F494" s="228" t="s">
        <v>803</v>
      </c>
      <c r="G494" s="216"/>
      <c r="H494" s="229">
        <v>12.047000000000001</v>
      </c>
      <c r="I494" s="220"/>
      <c r="J494" s="216"/>
      <c r="K494" s="216"/>
      <c r="L494" s="221"/>
      <c r="M494" s="222"/>
      <c r="N494" s="223"/>
      <c r="O494" s="223"/>
      <c r="P494" s="223"/>
      <c r="Q494" s="223"/>
      <c r="R494" s="223"/>
      <c r="S494" s="223"/>
      <c r="T494" s="224"/>
      <c r="AT494" s="225" t="s">
        <v>171</v>
      </c>
      <c r="AU494" s="225" t="s">
        <v>84</v>
      </c>
      <c r="AV494" s="12" t="s">
        <v>84</v>
      </c>
      <c r="AW494" s="12" t="s">
        <v>6</v>
      </c>
      <c r="AX494" s="12" t="s">
        <v>82</v>
      </c>
      <c r="AY494" s="225" t="s">
        <v>162</v>
      </c>
    </row>
    <row r="495" spans="2:65" s="1" customFormat="1" ht="31.5" customHeight="1">
      <c r="B495" s="39"/>
      <c r="C495" s="191" t="s">
        <v>804</v>
      </c>
      <c r="D495" s="191" t="s">
        <v>164</v>
      </c>
      <c r="E495" s="192" t="s">
        <v>805</v>
      </c>
      <c r="F495" s="193" t="s">
        <v>806</v>
      </c>
      <c r="G495" s="194" t="s">
        <v>257</v>
      </c>
      <c r="H495" s="195">
        <v>0.104</v>
      </c>
      <c r="I495" s="196"/>
      <c r="J495" s="197">
        <f>ROUND(I495*H495,2)</f>
        <v>0</v>
      </c>
      <c r="K495" s="193" t="s">
        <v>168</v>
      </c>
      <c r="L495" s="59"/>
      <c r="M495" s="198" t="s">
        <v>21</v>
      </c>
      <c r="N495" s="199" t="s">
        <v>45</v>
      </c>
      <c r="O495" s="40"/>
      <c r="P495" s="200">
        <f>O495*H495</f>
        <v>0</v>
      </c>
      <c r="Q495" s="200">
        <v>1.7090000000000001E-2</v>
      </c>
      <c r="R495" s="200">
        <f>Q495*H495</f>
        <v>1.77736E-3</v>
      </c>
      <c r="S495" s="200">
        <v>0</v>
      </c>
      <c r="T495" s="201">
        <f>S495*H495</f>
        <v>0</v>
      </c>
      <c r="AR495" s="22" t="s">
        <v>169</v>
      </c>
      <c r="AT495" s="22" t="s">
        <v>164</v>
      </c>
      <c r="AU495" s="22" t="s">
        <v>84</v>
      </c>
      <c r="AY495" s="22" t="s">
        <v>162</v>
      </c>
      <c r="BE495" s="202">
        <f>IF(N495="základní",J495,0)</f>
        <v>0</v>
      </c>
      <c r="BF495" s="202">
        <f>IF(N495="snížená",J495,0)</f>
        <v>0</v>
      </c>
      <c r="BG495" s="202">
        <f>IF(N495="zákl. přenesená",J495,0)</f>
        <v>0</v>
      </c>
      <c r="BH495" s="202">
        <f>IF(N495="sníž. přenesená",J495,0)</f>
        <v>0</v>
      </c>
      <c r="BI495" s="202">
        <f>IF(N495="nulová",J495,0)</f>
        <v>0</v>
      </c>
      <c r="BJ495" s="22" t="s">
        <v>82</v>
      </c>
      <c r="BK495" s="202">
        <f>ROUND(I495*H495,2)</f>
        <v>0</v>
      </c>
      <c r="BL495" s="22" t="s">
        <v>169</v>
      </c>
      <c r="BM495" s="22" t="s">
        <v>807</v>
      </c>
    </row>
    <row r="496" spans="2:65" s="11" customFormat="1" ht="13.5">
      <c r="B496" s="203"/>
      <c r="C496" s="204"/>
      <c r="D496" s="205" t="s">
        <v>171</v>
      </c>
      <c r="E496" s="206" t="s">
        <v>21</v>
      </c>
      <c r="F496" s="207" t="s">
        <v>646</v>
      </c>
      <c r="G496" s="204"/>
      <c r="H496" s="208" t="s">
        <v>21</v>
      </c>
      <c r="I496" s="209"/>
      <c r="J496" s="204"/>
      <c r="K496" s="204"/>
      <c r="L496" s="210"/>
      <c r="M496" s="211"/>
      <c r="N496" s="212"/>
      <c r="O496" s="212"/>
      <c r="P496" s="212"/>
      <c r="Q496" s="212"/>
      <c r="R496" s="212"/>
      <c r="S496" s="212"/>
      <c r="T496" s="213"/>
      <c r="AT496" s="214" t="s">
        <v>171</v>
      </c>
      <c r="AU496" s="214" t="s">
        <v>84</v>
      </c>
      <c r="AV496" s="11" t="s">
        <v>82</v>
      </c>
      <c r="AW496" s="11" t="s">
        <v>37</v>
      </c>
      <c r="AX496" s="11" t="s">
        <v>74</v>
      </c>
      <c r="AY496" s="214" t="s">
        <v>162</v>
      </c>
    </row>
    <row r="497" spans="2:65" s="12" customFormat="1" ht="13.5">
      <c r="B497" s="215"/>
      <c r="C497" s="216"/>
      <c r="D497" s="226" t="s">
        <v>171</v>
      </c>
      <c r="E497" s="227" t="s">
        <v>21</v>
      </c>
      <c r="F497" s="228" t="s">
        <v>808</v>
      </c>
      <c r="G497" s="216"/>
      <c r="H497" s="229">
        <v>0.104</v>
      </c>
      <c r="I497" s="220"/>
      <c r="J497" s="216"/>
      <c r="K497" s="216"/>
      <c r="L497" s="221"/>
      <c r="M497" s="222"/>
      <c r="N497" s="223"/>
      <c r="O497" s="223"/>
      <c r="P497" s="223"/>
      <c r="Q497" s="223"/>
      <c r="R497" s="223"/>
      <c r="S497" s="223"/>
      <c r="T497" s="224"/>
      <c r="AT497" s="225" t="s">
        <v>171</v>
      </c>
      <c r="AU497" s="225" t="s">
        <v>84</v>
      </c>
      <c r="AV497" s="12" t="s">
        <v>84</v>
      </c>
      <c r="AW497" s="12" t="s">
        <v>37</v>
      </c>
      <c r="AX497" s="12" t="s">
        <v>74</v>
      </c>
      <c r="AY497" s="225" t="s">
        <v>162</v>
      </c>
    </row>
    <row r="498" spans="2:65" s="1" customFormat="1" ht="22.5" customHeight="1">
      <c r="B498" s="39"/>
      <c r="C498" s="230" t="s">
        <v>809</v>
      </c>
      <c r="D498" s="230" t="s">
        <v>275</v>
      </c>
      <c r="E498" s="231" t="s">
        <v>810</v>
      </c>
      <c r="F498" s="232" t="s">
        <v>811</v>
      </c>
      <c r="G498" s="233" t="s">
        <v>257</v>
      </c>
      <c r="H498" s="234">
        <v>0.112</v>
      </c>
      <c r="I498" s="235"/>
      <c r="J498" s="236">
        <f>ROUND(I498*H498,2)</f>
        <v>0</v>
      </c>
      <c r="K498" s="232" t="s">
        <v>168</v>
      </c>
      <c r="L498" s="237"/>
      <c r="M498" s="238" t="s">
        <v>21</v>
      </c>
      <c r="N498" s="239" t="s">
        <v>45</v>
      </c>
      <c r="O498" s="40"/>
      <c r="P498" s="200">
        <f>O498*H498</f>
        <v>0</v>
      </c>
      <c r="Q498" s="200">
        <v>1</v>
      </c>
      <c r="R498" s="200">
        <f>Q498*H498</f>
        <v>0.112</v>
      </c>
      <c r="S498" s="200">
        <v>0</v>
      </c>
      <c r="T498" s="201">
        <f>S498*H498</f>
        <v>0</v>
      </c>
      <c r="AR498" s="22" t="s">
        <v>205</v>
      </c>
      <c r="AT498" s="22" t="s">
        <v>275</v>
      </c>
      <c r="AU498" s="22" t="s">
        <v>84</v>
      </c>
      <c r="AY498" s="22" t="s">
        <v>162</v>
      </c>
      <c r="BE498" s="202">
        <f>IF(N498="základní",J498,0)</f>
        <v>0</v>
      </c>
      <c r="BF498" s="202">
        <f>IF(N498="snížená",J498,0)</f>
        <v>0</v>
      </c>
      <c r="BG498" s="202">
        <f>IF(N498="zákl. přenesená",J498,0)</f>
        <v>0</v>
      </c>
      <c r="BH498" s="202">
        <f>IF(N498="sníž. přenesená",J498,0)</f>
        <v>0</v>
      </c>
      <c r="BI498" s="202">
        <f>IF(N498="nulová",J498,0)</f>
        <v>0</v>
      </c>
      <c r="BJ498" s="22" t="s">
        <v>82</v>
      </c>
      <c r="BK498" s="202">
        <f>ROUND(I498*H498,2)</f>
        <v>0</v>
      </c>
      <c r="BL498" s="22" t="s">
        <v>169</v>
      </c>
      <c r="BM498" s="22" t="s">
        <v>812</v>
      </c>
    </row>
    <row r="499" spans="2:65" s="1" customFormat="1" ht="27">
      <c r="B499" s="39"/>
      <c r="C499" s="61"/>
      <c r="D499" s="205" t="s">
        <v>397</v>
      </c>
      <c r="E499" s="61"/>
      <c r="F499" s="240" t="s">
        <v>813</v>
      </c>
      <c r="G499" s="61"/>
      <c r="H499" s="61"/>
      <c r="I499" s="161"/>
      <c r="J499" s="61"/>
      <c r="K499" s="61"/>
      <c r="L499" s="59"/>
      <c r="M499" s="241"/>
      <c r="N499" s="40"/>
      <c r="O499" s="40"/>
      <c r="P499" s="40"/>
      <c r="Q499" s="40"/>
      <c r="R499" s="40"/>
      <c r="S499" s="40"/>
      <c r="T499" s="76"/>
      <c r="AT499" s="22" t="s">
        <v>397</v>
      </c>
      <c r="AU499" s="22" t="s">
        <v>84</v>
      </c>
    </row>
    <row r="500" spans="2:65" s="12" customFormat="1" ht="13.5">
      <c r="B500" s="215"/>
      <c r="C500" s="216"/>
      <c r="D500" s="226" t="s">
        <v>171</v>
      </c>
      <c r="E500" s="216"/>
      <c r="F500" s="228" t="s">
        <v>814</v>
      </c>
      <c r="G500" s="216"/>
      <c r="H500" s="229">
        <v>0.112</v>
      </c>
      <c r="I500" s="220"/>
      <c r="J500" s="216"/>
      <c r="K500" s="216"/>
      <c r="L500" s="221"/>
      <c r="M500" s="222"/>
      <c r="N500" s="223"/>
      <c r="O500" s="223"/>
      <c r="P500" s="223"/>
      <c r="Q500" s="223"/>
      <c r="R500" s="223"/>
      <c r="S500" s="223"/>
      <c r="T500" s="224"/>
      <c r="AT500" s="225" t="s">
        <v>171</v>
      </c>
      <c r="AU500" s="225" t="s">
        <v>84</v>
      </c>
      <c r="AV500" s="12" t="s">
        <v>84</v>
      </c>
      <c r="AW500" s="12" t="s">
        <v>6</v>
      </c>
      <c r="AX500" s="12" t="s">
        <v>82</v>
      </c>
      <c r="AY500" s="225" t="s">
        <v>162</v>
      </c>
    </row>
    <row r="501" spans="2:65" s="1" customFormat="1" ht="31.5" customHeight="1">
      <c r="B501" s="39"/>
      <c r="C501" s="191" t="s">
        <v>815</v>
      </c>
      <c r="D501" s="191" t="s">
        <v>164</v>
      </c>
      <c r="E501" s="192" t="s">
        <v>816</v>
      </c>
      <c r="F501" s="193" t="s">
        <v>817</v>
      </c>
      <c r="G501" s="194" t="s">
        <v>257</v>
      </c>
      <c r="H501" s="195">
        <v>33.686</v>
      </c>
      <c r="I501" s="196"/>
      <c r="J501" s="197">
        <f>ROUND(I501*H501,2)</f>
        <v>0</v>
      </c>
      <c r="K501" s="193" t="s">
        <v>168</v>
      </c>
      <c r="L501" s="59"/>
      <c r="M501" s="198" t="s">
        <v>21</v>
      </c>
      <c r="N501" s="199" t="s">
        <v>45</v>
      </c>
      <c r="O501" s="40"/>
      <c r="P501" s="200">
        <f>O501*H501</f>
        <v>0</v>
      </c>
      <c r="Q501" s="200">
        <v>1.221E-2</v>
      </c>
      <c r="R501" s="200">
        <f>Q501*H501</f>
        <v>0.41130606000000003</v>
      </c>
      <c r="S501" s="200">
        <v>0</v>
      </c>
      <c r="T501" s="201">
        <f>S501*H501</f>
        <v>0</v>
      </c>
      <c r="AR501" s="22" t="s">
        <v>169</v>
      </c>
      <c r="AT501" s="22" t="s">
        <v>164</v>
      </c>
      <c r="AU501" s="22" t="s">
        <v>84</v>
      </c>
      <c r="AY501" s="22" t="s">
        <v>162</v>
      </c>
      <c r="BE501" s="202">
        <f>IF(N501="základní",J501,0)</f>
        <v>0</v>
      </c>
      <c r="BF501" s="202">
        <f>IF(N501="snížená",J501,0)</f>
        <v>0</v>
      </c>
      <c r="BG501" s="202">
        <f>IF(N501="zákl. přenesená",J501,0)</f>
        <v>0</v>
      </c>
      <c r="BH501" s="202">
        <f>IF(N501="sníž. přenesená",J501,0)</f>
        <v>0</v>
      </c>
      <c r="BI501" s="202">
        <f>IF(N501="nulová",J501,0)</f>
        <v>0</v>
      </c>
      <c r="BJ501" s="22" t="s">
        <v>82</v>
      </c>
      <c r="BK501" s="202">
        <f>ROUND(I501*H501,2)</f>
        <v>0</v>
      </c>
      <c r="BL501" s="22" t="s">
        <v>169</v>
      </c>
      <c r="BM501" s="22" t="s">
        <v>818</v>
      </c>
    </row>
    <row r="502" spans="2:65" s="11" customFormat="1" ht="13.5">
      <c r="B502" s="203"/>
      <c r="C502" s="204"/>
      <c r="D502" s="205" t="s">
        <v>171</v>
      </c>
      <c r="E502" s="206" t="s">
        <v>21</v>
      </c>
      <c r="F502" s="207" t="s">
        <v>819</v>
      </c>
      <c r="G502" s="204"/>
      <c r="H502" s="208" t="s">
        <v>21</v>
      </c>
      <c r="I502" s="209"/>
      <c r="J502" s="204"/>
      <c r="K502" s="204"/>
      <c r="L502" s="210"/>
      <c r="M502" s="211"/>
      <c r="N502" s="212"/>
      <c r="O502" s="212"/>
      <c r="P502" s="212"/>
      <c r="Q502" s="212"/>
      <c r="R502" s="212"/>
      <c r="S502" s="212"/>
      <c r="T502" s="213"/>
      <c r="AT502" s="214" t="s">
        <v>171</v>
      </c>
      <c r="AU502" s="214" t="s">
        <v>84</v>
      </c>
      <c r="AV502" s="11" t="s">
        <v>82</v>
      </c>
      <c r="AW502" s="11" t="s">
        <v>37</v>
      </c>
      <c r="AX502" s="11" t="s">
        <v>74</v>
      </c>
      <c r="AY502" s="214" t="s">
        <v>162</v>
      </c>
    </row>
    <row r="503" spans="2:65" s="11" customFormat="1" ht="13.5">
      <c r="B503" s="203"/>
      <c r="C503" s="204"/>
      <c r="D503" s="205" t="s">
        <v>171</v>
      </c>
      <c r="E503" s="206" t="s">
        <v>21</v>
      </c>
      <c r="F503" s="207" t="s">
        <v>564</v>
      </c>
      <c r="G503" s="204"/>
      <c r="H503" s="208" t="s">
        <v>21</v>
      </c>
      <c r="I503" s="209"/>
      <c r="J503" s="204"/>
      <c r="K503" s="204"/>
      <c r="L503" s="210"/>
      <c r="M503" s="211"/>
      <c r="N503" s="212"/>
      <c r="O503" s="212"/>
      <c r="P503" s="212"/>
      <c r="Q503" s="212"/>
      <c r="R503" s="212"/>
      <c r="S503" s="212"/>
      <c r="T503" s="213"/>
      <c r="AT503" s="214" t="s">
        <v>171</v>
      </c>
      <c r="AU503" s="214" t="s">
        <v>84</v>
      </c>
      <c r="AV503" s="11" t="s">
        <v>82</v>
      </c>
      <c r="AW503" s="11" t="s">
        <v>37</v>
      </c>
      <c r="AX503" s="11" t="s">
        <v>74</v>
      </c>
      <c r="AY503" s="214" t="s">
        <v>162</v>
      </c>
    </row>
    <row r="504" spans="2:65" s="12" customFormat="1" ht="13.5">
      <c r="B504" s="215"/>
      <c r="C504" s="216"/>
      <c r="D504" s="205" t="s">
        <v>171</v>
      </c>
      <c r="E504" s="217" t="s">
        <v>21</v>
      </c>
      <c r="F504" s="218" t="s">
        <v>820</v>
      </c>
      <c r="G504" s="216"/>
      <c r="H504" s="219">
        <v>11.304</v>
      </c>
      <c r="I504" s="220"/>
      <c r="J504" s="216"/>
      <c r="K504" s="216"/>
      <c r="L504" s="221"/>
      <c r="M504" s="222"/>
      <c r="N504" s="223"/>
      <c r="O504" s="223"/>
      <c r="P504" s="223"/>
      <c r="Q504" s="223"/>
      <c r="R504" s="223"/>
      <c r="S504" s="223"/>
      <c r="T504" s="224"/>
      <c r="AT504" s="225" t="s">
        <v>171</v>
      </c>
      <c r="AU504" s="225" t="s">
        <v>84</v>
      </c>
      <c r="AV504" s="12" t="s">
        <v>84</v>
      </c>
      <c r="AW504" s="12" t="s">
        <v>37</v>
      </c>
      <c r="AX504" s="12" t="s">
        <v>74</v>
      </c>
      <c r="AY504" s="225" t="s">
        <v>162</v>
      </c>
    </row>
    <row r="505" spans="2:65" s="11" customFormat="1" ht="13.5">
      <c r="B505" s="203"/>
      <c r="C505" s="204"/>
      <c r="D505" s="205" t="s">
        <v>171</v>
      </c>
      <c r="E505" s="206" t="s">
        <v>21</v>
      </c>
      <c r="F505" s="207" t="s">
        <v>492</v>
      </c>
      <c r="G505" s="204"/>
      <c r="H505" s="208" t="s">
        <v>21</v>
      </c>
      <c r="I505" s="209"/>
      <c r="J505" s="204"/>
      <c r="K505" s="204"/>
      <c r="L505" s="210"/>
      <c r="M505" s="211"/>
      <c r="N505" s="212"/>
      <c r="O505" s="212"/>
      <c r="P505" s="212"/>
      <c r="Q505" s="212"/>
      <c r="R505" s="212"/>
      <c r="S505" s="212"/>
      <c r="T505" s="213"/>
      <c r="AT505" s="214" t="s">
        <v>171</v>
      </c>
      <c r="AU505" s="214" t="s">
        <v>84</v>
      </c>
      <c r="AV505" s="11" t="s">
        <v>82</v>
      </c>
      <c r="AW505" s="11" t="s">
        <v>37</v>
      </c>
      <c r="AX505" s="11" t="s">
        <v>74</v>
      </c>
      <c r="AY505" s="214" t="s">
        <v>162</v>
      </c>
    </row>
    <row r="506" spans="2:65" s="12" customFormat="1" ht="13.5">
      <c r="B506" s="215"/>
      <c r="C506" s="216"/>
      <c r="D506" s="205" t="s">
        <v>171</v>
      </c>
      <c r="E506" s="217" t="s">
        <v>21</v>
      </c>
      <c r="F506" s="218" t="s">
        <v>821</v>
      </c>
      <c r="G506" s="216"/>
      <c r="H506" s="219">
        <v>11.191000000000001</v>
      </c>
      <c r="I506" s="220"/>
      <c r="J506" s="216"/>
      <c r="K506" s="216"/>
      <c r="L506" s="221"/>
      <c r="M506" s="222"/>
      <c r="N506" s="223"/>
      <c r="O506" s="223"/>
      <c r="P506" s="223"/>
      <c r="Q506" s="223"/>
      <c r="R506" s="223"/>
      <c r="S506" s="223"/>
      <c r="T506" s="224"/>
      <c r="AT506" s="225" t="s">
        <v>171</v>
      </c>
      <c r="AU506" s="225" t="s">
        <v>84</v>
      </c>
      <c r="AV506" s="12" t="s">
        <v>84</v>
      </c>
      <c r="AW506" s="12" t="s">
        <v>37</v>
      </c>
      <c r="AX506" s="12" t="s">
        <v>74</v>
      </c>
      <c r="AY506" s="225" t="s">
        <v>162</v>
      </c>
    </row>
    <row r="507" spans="2:65" s="11" customFormat="1" ht="13.5">
      <c r="B507" s="203"/>
      <c r="C507" s="204"/>
      <c r="D507" s="205" t="s">
        <v>171</v>
      </c>
      <c r="E507" s="206" t="s">
        <v>21</v>
      </c>
      <c r="F507" s="207" t="s">
        <v>495</v>
      </c>
      <c r="G507" s="204"/>
      <c r="H507" s="208" t="s">
        <v>21</v>
      </c>
      <c r="I507" s="209"/>
      <c r="J507" s="204"/>
      <c r="K507" s="204"/>
      <c r="L507" s="210"/>
      <c r="M507" s="211"/>
      <c r="N507" s="212"/>
      <c r="O507" s="212"/>
      <c r="P507" s="212"/>
      <c r="Q507" s="212"/>
      <c r="R507" s="212"/>
      <c r="S507" s="212"/>
      <c r="T507" s="213"/>
      <c r="AT507" s="214" t="s">
        <v>171</v>
      </c>
      <c r="AU507" s="214" t="s">
        <v>84</v>
      </c>
      <c r="AV507" s="11" t="s">
        <v>82</v>
      </c>
      <c r="AW507" s="11" t="s">
        <v>37</v>
      </c>
      <c r="AX507" s="11" t="s">
        <v>74</v>
      </c>
      <c r="AY507" s="214" t="s">
        <v>162</v>
      </c>
    </row>
    <row r="508" spans="2:65" s="12" customFormat="1" ht="13.5">
      <c r="B508" s="215"/>
      <c r="C508" s="216"/>
      <c r="D508" s="226" t="s">
        <v>171</v>
      </c>
      <c r="E508" s="227" t="s">
        <v>21</v>
      </c>
      <c r="F508" s="228" t="s">
        <v>821</v>
      </c>
      <c r="G508" s="216"/>
      <c r="H508" s="229">
        <v>11.191000000000001</v>
      </c>
      <c r="I508" s="220"/>
      <c r="J508" s="216"/>
      <c r="K508" s="216"/>
      <c r="L508" s="221"/>
      <c r="M508" s="222"/>
      <c r="N508" s="223"/>
      <c r="O508" s="223"/>
      <c r="P508" s="223"/>
      <c r="Q508" s="223"/>
      <c r="R508" s="223"/>
      <c r="S508" s="223"/>
      <c r="T508" s="224"/>
      <c r="AT508" s="225" t="s">
        <v>171</v>
      </c>
      <c r="AU508" s="225" t="s">
        <v>84</v>
      </c>
      <c r="AV508" s="12" t="s">
        <v>84</v>
      </c>
      <c r="AW508" s="12" t="s">
        <v>37</v>
      </c>
      <c r="AX508" s="12" t="s">
        <v>74</v>
      </c>
      <c r="AY508" s="225" t="s">
        <v>162</v>
      </c>
    </row>
    <row r="509" spans="2:65" s="1" customFormat="1" ht="22.5" customHeight="1">
      <c r="B509" s="39"/>
      <c r="C509" s="230" t="s">
        <v>822</v>
      </c>
      <c r="D509" s="230" t="s">
        <v>275</v>
      </c>
      <c r="E509" s="231" t="s">
        <v>823</v>
      </c>
      <c r="F509" s="232" t="s">
        <v>824</v>
      </c>
      <c r="G509" s="233" t="s">
        <v>257</v>
      </c>
      <c r="H509" s="234">
        <v>36.381</v>
      </c>
      <c r="I509" s="235"/>
      <c r="J509" s="236">
        <f>ROUND(I509*H509,2)</f>
        <v>0</v>
      </c>
      <c r="K509" s="232" t="s">
        <v>168</v>
      </c>
      <c r="L509" s="237"/>
      <c r="M509" s="238" t="s">
        <v>21</v>
      </c>
      <c r="N509" s="239" t="s">
        <v>45</v>
      </c>
      <c r="O509" s="40"/>
      <c r="P509" s="200">
        <f>O509*H509</f>
        <v>0</v>
      </c>
      <c r="Q509" s="200">
        <v>1</v>
      </c>
      <c r="R509" s="200">
        <f>Q509*H509</f>
        <v>36.381</v>
      </c>
      <c r="S509" s="200">
        <v>0</v>
      </c>
      <c r="T509" s="201">
        <f>S509*H509</f>
        <v>0</v>
      </c>
      <c r="AR509" s="22" t="s">
        <v>205</v>
      </c>
      <c r="AT509" s="22" t="s">
        <v>275</v>
      </c>
      <c r="AU509" s="22" t="s">
        <v>84</v>
      </c>
      <c r="AY509" s="22" t="s">
        <v>162</v>
      </c>
      <c r="BE509" s="202">
        <f>IF(N509="základní",J509,0)</f>
        <v>0</v>
      </c>
      <c r="BF509" s="202">
        <f>IF(N509="snížená",J509,0)</f>
        <v>0</v>
      </c>
      <c r="BG509" s="202">
        <f>IF(N509="zákl. přenesená",J509,0)</f>
        <v>0</v>
      </c>
      <c r="BH509" s="202">
        <f>IF(N509="sníž. přenesená",J509,0)</f>
        <v>0</v>
      </c>
      <c r="BI509" s="202">
        <f>IF(N509="nulová",J509,0)</f>
        <v>0</v>
      </c>
      <c r="BJ509" s="22" t="s">
        <v>82</v>
      </c>
      <c r="BK509" s="202">
        <f>ROUND(I509*H509,2)</f>
        <v>0</v>
      </c>
      <c r="BL509" s="22" t="s">
        <v>169</v>
      </c>
      <c r="BM509" s="22" t="s">
        <v>825</v>
      </c>
    </row>
    <row r="510" spans="2:65" s="1" customFormat="1" ht="27">
      <c r="B510" s="39"/>
      <c r="C510" s="61"/>
      <c r="D510" s="205" t="s">
        <v>397</v>
      </c>
      <c r="E510" s="61"/>
      <c r="F510" s="240" t="s">
        <v>826</v>
      </c>
      <c r="G510" s="61"/>
      <c r="H510" s="61"/>
      <c r="I510" s="161"/>
      <c r="J510" s="61"/>
      <c r="K510" s="61"/>
      <c r="L510" s="59"/>
      <c r="M510" s="241"/>
      <c r="N510" s="40"/>
      <c r="O510" s="40"/>
      <c r="P510" s="40"/>
      <c r="Q510" s="40"/>
      <c r="R510" s="40"/>
      <c r="S510" s="40"/>
      <c r="T510" s="76"/>
      <c r="AT510" s="22" t="s">
        <v>397</v>
      </c>
      <c r="AU510" s="22" t="s">
        <v>84</v>
      </c>
    </row>
    <row r="511" spans="2:65" s="12" customFormat="1" ht="13.5">
      <c r="B511" s="215"/>
      <c r="C511" s="216"/>
      <c r="D511" s="226" t="s">
        <v>171</v>
      </c>
      <c r="E511" s="216"/>
      <c r="F511" s="228" t="s">
        <v>827</v>
      </c>
      <c r="G511" s="216"/>
      <c r="H511" s="229">
        <v>36.381</v>
      </c>
      <c r="I511" s="220"/>
      <c r="J511" s="216"/>
      <c r="K511" s="216"/>
      <c r="L511" s="221"/>
      <c r="M511" s="222"/>
      <c r="N511" s="223"/>
      <c r="O511" s="223"/>
      <c r="P511" s="223"/>
      <c r="Q511" s="223"/>
      <c r="R511" s="223"/>
      <c r="S511" s="223"/>
      <c r="T511" s="224"/>
      <c r="AT511" s="225" t="s">
        <v>171</v>
      </c>
      <c r="AU511" s="225" t="s">
        <v>84</v>
      </c>
      <c r="AV511" s="12" t="s">
        <v>84</v>
      </c>
      <c r="AW511" s="12" t="s">
        <v>6</v>
      </c>
      <c r="AX511" s="12" t="s">
        <v>82</v>
      </c>
      <c r="AY511" s="225" t="s">
        <v>162</v>
      </c>
    </row>
    <row r="512" spans="2:65" s="1" customFormat="1" ht="22.5" customHeight="1">
      <c r="B512" s="39"/>
      <c r="C512" s="191" t="s">
        <v>828</v>
      </c>
      <c r="D512" s="191" t="s">
        <v>164</v>
      </c>
      <c r="E512" s="192" t="s">
        <v>829</v>
      </c>
      <c r="F512" s="193" t="s">
        <v>830</v>
      </c>
      <c r="G512" s="194" t="s">
        <v>186</v>
      </c>
      <c r="H512" s="195">
        <v>1.62</v>
      </c>
      <c r="I512" s="196"/>
      <c r="J512" s="197">
        <f>ROUND(I512*H512,2)</f>
        <v>0</v>
      </c>
      <c r="K512" s="193" t="s">
        <v>168</v>
      </c>
      <c r="L512" s="59"/>
      <c r="M512" s="198" t="s">
        <v>21</v>
      </c>
      <c r="N512" s="199" t="s">
        <v>45</v>
      </c>
      <c r="O512" s="40"/>
      <c r="P512" s="200">
        <f>O512*H512</f>
        <v>0</v>
      </c>
      <c r="Q512" s="200">
        <v>2.5960999999999999</v>
      </c>
      <c r="R512" s="200">
        <f>Q512*H512</f>
        <v>4.2056820000000004</v>
      </c>
      <c r="S512" s="200">
        <v>0</v>
      </c>
      <c r="T512" s="201">
        <f>S512*H512</f>
        <v>0</v>
      </c>
      <c r="AR512" s="22" t="s">
        <v>169</v>
      </c>
      <c r="AT512" s="22" t="s">
        <v>164</v>
      </c>
      <c r="AU512" s="22" t="s">
        <v>84</v>
      </c>
      <c r="AY512" s="22" t="s">
        <v>162</v>
      </c>
      <c r="BE512" s="202">
        <f>IF(N512="základní",J512,0)</f>
        <v>0</v>
      </c>
      <c r="BF512" s="202">
        <f>IF(N512="snížená",J512,0)</f>
        <v>0</v>
      </c>
      <c r="BG512" s="202">
        <f>IF(N512="zákl. přenesená",J512,0)</f>
        <v>0</v>
      </c>
      <c r="BH512" s="202">
        <f>IF(N512="sníž. přenesená",J512,0)</f>
        <v>0</v>
      </c>
      <c r="BI512" s="202">
        <f>IF(N512="nulová",J512,0)</f>
        <v>0</v>
      </c>
      <c r="BJ512" s="22" t="s">
        <v>82</v>
      </c>
      <c r="BK512" s="202">
        <f>ROUND(I512*H512,2)</f>
        <v>0</v>
      </c>
      <c r="BL512" s="22" t="s">
        <v>169</v>
      </c>
      <c r="BM512" s="22" t="s">
        <v>831</v>
      </c>
    </row>
    <row r="513" spans="2:65" s="11" customFormat="1" ht="13.5">
      <c r="B513" s="203"/>
      <c r="C513" s="204"/>
      <c r="D513" s="205" t="s">
        <v>171</v>
      </c>
      <c r="E513" s="206" t="s">
        <v>21</v>
      </c>
      <c r="F513" s="207" t="s">
        <v>832</v>
      </c>
      <c r="G513" s="204"/>
      <c r="H513" s="208" t="s">
        <v>21</v>
      </c>
      <c r="I513" s="209"/>
      <c r="J513" s="204"/>
      <c r="K513" s="204"/>
      <c r="L513" s="210"/>
      <c r="M513" s="211"/>
      <c r="N513" s="212"/>
      <c r="O513" s="212"/>
      <c r="P513" s="212"/>
      <c r="Q513" s="212"/>
      <c r="R513" s="212"/>
      <c r="S513" s="212"/>
      <c r="T513" s="213"/>
      <c r="AT513" s="214" t="s">
        <v>171</v>
      </c>
      <c r="AU513" s="214" t="s">
        <v>84</v>
      </c>
      <c r="AV513" s="11" t="s">
        <v>82</v>
      </c>
      <c r="AW513" s="11" t="s">
        <v>37</v>
      </c>
      <c r="AX513" s="11" t="s">
        <v>74</v>
      </c>
      <c r="AY513" s="214" t="s">
        <v>162</v>
      </c>
    </row>
    <row r="514" spans="2:65" s="12" customFormat="1" ht="13.5">
      <c r="B514" s="215"/>
      <c r="C514" s="216"/>
      <c r="D514" s="226" t="s">
        <v>171</v>
      </c>
      <c r="E514" s="227" t="s">
        <v>21</v>
      </c>
      <c r="F514" s="228" t="s">
        <v>833</v>
      </c>
      <c r="G514" s="216"/>
      <c r="H514" s="229">
        <v>1.62</v>
      </c>
      <c r="I514" s="220"/>
      <c r="J514" s="216"/>
      <c r="K514" s="216"/>
      <c r="L514" s="221"/>
      <c r="M514" s="222"/>
      <c r="N514" s="223"/>
      <c r="O514" s="223"/>
      <c r="P514" s="223"/>
      <c r="Q514" s="223"/>
      <c r="R514" s="223"/>
      <c r="S514" s="223"/>
      <c r="T514" s="224"/>
      <c r="AT514" s="225" t="s">
        <v>171</v>
      </c>
      <c r="AU514" s="225" t="s">
        <v>84</v>
      </c>
      <c r="AV514" s="12" t="s">
        <v>84</v>
      </c>
      <c r="AW514" s="12" t="s">
        <v>37</v>
      </c>
      <c r="AX514" s="12" t="s">
        <v>74</v>
      </c>
      <c r="AY514" s="225" t="s">
        <v>162</v>
      </c>
    </row>
    <row r="515" spans="2:65" s="1" customFormat="1" ht="31.5" customHeight="1">
      <c r="B515" s="39"/>
      <c r="C515" s="191" t="s">
        <v>834</v>
      </c>
      <c r="D515" s="191" t="s">
        <v>164</v>
      </c>
      <c r="E515" s="192" t="s">
        <v>835</v>
      </c>
      <c r="F515" s="193" t="s">
        <v>836</v>
      </c>
      <c r="G515" s="194" t="s">
        <v>182</v>
      </c>
      <c r="H515" s="195">
        <v>190.2</v>
      </c>
      <c r="I515" s="196"/>
      <c r="J515" s="197">
        <f>ROUND(I515*H515,2)</f>
        <v>0</v>
      </c>
      <c r="K515" s="193" t="s">
        <v>168</v>
      </c>
      <c r="L515" s="59"/>
      <c r="M515" s="198" t="s">
        <v>21</v>
      </c>
      <c r="N515" s="199" t="s">
        <v>45</v>
      </c>
      <c r="O515" s="40"/>
      <c r="P515" s="200">
        <f>O515*H515</f>
        <v>0</v>
      </c>
      <c r="Q515" s="200">
        <v>1.813E-2</v>
      </c>
      <c r="R515" s="200">
        <f>Q515*H515</f>
        <v>3.4483259999999998</v>
      </c>
      <c r="S515" s="200">
        <v>0</v>
      </c>
      <c r="T515" s="201">
        <f>S515*H515</f>
        <v>0</v>
      </c>
      <c r="AR515" s="22" t="s">
        <v>169</v>
      </c>
      <c r="AT515" s="22" t="s">
        <v>164</v>
      </c>
      <c r="AU515" s="22" t="s">
        <v>84</v>
      </c>
      <c r="AY515" s="22" t="s">
        <v>162</v>
      </c>
      <c r="BE515" s="202">
        <f>IF(N515="základní",J515,0)</f>
        <v>0</v>
      </c>
      <c r="BF515" s="202">
        <f>IF(N515="snížená",J515,0)</f>
        <v>0</v>
      </c>
      <c r="BG515" s="202">
        <f>IF(N515="zákl. přenesená",J515,0)</f>
        <v>0</v>
      </c>
      <c r="BH515" s="202">
        <f>IF(N515="sníž. přenesená",J515,0)</f>
        <v>0</v>
      </c>
      <c r="BI515" s="202">
        <f>IF(N515="nulová",J515,0)</f>
        <v>0</v>
      </c>
      <c r="BJ515" s="22" t="s">
        <v>82</v>
      </c>
      <c r="BK515" s="202">
        <f>ROUND(I515*H515,2)</f>
        <v>0</v>
      </c>
      <c r="BL515" s="22" t="s">
        <v>169</v>
      </c>
      <c r="BM515" s="22" t="s">
        <v>837</v>
      </c>
    </row>
    <row r="516" spans="2:65" s="12" customFormat="1" ht="13.5">
      <c r="B516" s="215"/>
      <c r="C516" s="216"/>
      <c r="D516" s="226" t="s">
        <v>171</v>
      </c>
      <c r="E516" s="227" t="s">
        <v>21</v>
      </c>
      <c r="F516" s="228" t="s">
        <v>838</v>
      </c>
      <c r="G516" s="216"/>
      <c r="H516" s="229">
        <v>190.2</v>
      </c>
      <c r="I516" s="220"/>
      <c r="J516" s="216"/>
      <c r="K516" s="216"/>
      <c r="L516" s="221"/>
      <c r="M516" s="222"/>
      <c r="N516" s="223"/>
      <c r="O516" s="223"/>
      <c r="P516" s="223"/>
      <c r="Q516" s="223"/>
      <c r="R516" s="223"/>
      <c r="S516" s="223"/>
      <c r="T516" s="224"/>
      <c r="AT516" s="225" t="s">
        <v>171</v>
      </c>
      <c r="AU516" s="225" t="s">
        <v>84</v>
      </c>
      <c r="AV516" s="12" t="s">
        <v>84</v>
      </c>
      <c r="AW516" s="12" t="s">
        <v>37</v>
      </c>
      <c r="AX516" s="12" t="s">
        <v>74</v>
      </c>
      <c r="AY516" s="225" t="s">
        <v>162</v>
      </c>
    </row>
    <row r="517" spans="2:65" s="1" customFormat="1" ht="31.5" customHeight="1">
      <c r="B517" s="39"/>
      <c r="C517" s="191" t="s">
        <v>839</v>
      </c>
      <c r="D517" s="191" t="s">
        <v>164</v>
      </c>
      <c r="E517" s="192" t="s">
        <v>840</v>
      </c>
      <c r="F517" s="193" t="s">
        <v>841</v>
      </c>
      <c r="G517" s="194" t="s">
        <v>167</v>
      </c>
      <c r="H517" s="195">
        <v>28.53</v>
      </c>
      <c r="I517" s="196"/>
      <c r="J517" s="197">
        <f>ROUND(I517*H517,2)</f>
        <v>0</v>
      </c>
      <c r="K517" s="193" t="s">
        <v>168</v>
      </c>
      <c r="L517" s="59"/>
      <c r="M517" s="198" t="s">
        <v>21</v>
      </c>
      <c r="N517" s="199" t="s">
        <v>45</v>
      </c>
      <c r="O517" s="40"/>
      <c r="P517" s="200">
        <f>O517*H517</f>
        <v>0</v>
      </c>
      <c r="Q517" s="200">
        <v>6.0000000000000001E-3</v>
      </c>
      <c r="R517" s="200">
        <f>Q517*H517</f>
        <v>0.17118</v>
      </c>
      <c r="S517" s="200">
        <v>0</v>
      </c>
      <c r="T517" s="201">
        <f>S517*H517</f>
        <v>0</v>
      </c>
      <c r="AR517" s="22" t="s">
        <v>169</v>
      </c>
      <c r="AT517" s="22" t="s">
        <v>164</v>
      </c>
      <c r="AU517" s="22" t="s">
        <v>84</v>
      </c>
      <c r="AY517" s="22" t="s">
        <v>162</v>
      </c>
      <c r="BE517" s="202">
        <f>IF(N517="základní",J517,0)</f>
        <v>0</v>
      </c>
      <c r="BF517" s="202">
        <f>IF(N517="snížená",J517,0)</f>
        <v>0</v>
      </c>
      <c r="BG517" s="202">
        <f>IF(N517="zákl. přenesená",J517,0)</f>
        <v>0</v>
      </c>
      <c r="BH517" s="202">
        <f>IF(N517="sníž. přenesená",J517,0)</f>
        <v>0</v>
      </c>
      <c r="BI517" s="202">
        <f>IF(N517="nulová",J517,0)</f>
        <v>0</v>
      </c>
      <c r="BJ517" s="22" t="s">
        <v>82</v>
      </c>
      <c r="BK517" s="202">
        <f>ROUND(I517*H517,2)</f>
        <v>0</v>
      </c>
      <c r="BL517" s="22" t="s">
        <v>169</v>
      </c>
      <c r="BM517" s="22" t="s">
        <v>842</v>
      </c>
    </row>
    <row r="518" spans="2:65" s="11" customFormat="1" ht="13.5">
      <c r="B518" s="203"/>
      <c r="C518" s="204"/>
      <c r="D518" s="205" t="s">
        <v>171</v>
      </c>
      <c r="E518" s="206" t="s">
        <v>21</v>
      </c>
      <c r="F518" s="207" t="s">
        <v>843</v>
      </c>
      <c r="G518" s="204"/>
      <c r="H518" s="208" t="s">
        <v>21</v>
      </c>
      <c r="I518" s="209"/>
      <c r="J518" s="204"/>
      <c r="K518" s="204"/>
      <c r="L518" s="210"/>
      <c r="M518" s="211"/>
      <c r="N518" s="212"/>
      <c r="O518" s="212"/>
      <c r="P518" s="212"/>
      <c r="Q518" s="212"/>
      <c r="R518" s="212"/>
      <c r="S518" s="212"/>
      <c r="T518" s="213"/>
      <c r="AT518" s="214" t="s">
        <v>171</v>
      </c>
      <c r="AU518" s="214" t="s">
        <v>84</v>
      </c>
      <c r="AV518" s="11" t="s">
        <v>82</v>
      </c>
      <c r="AW518" s="11" t="s">
        <v>37</v>
      </c>
      <c r="AX518" s="11" t="s">
        <v>74</v>
      </c>
      <c r="AY518" s="214" t="s">
        <v>162</v>
      </c>
    </row>
    <row r="519" spans="2:65" s="12" customFormat="1" ht="13.5">
      <c r="B519" s="215"/>
      <c r="C519" s="216"/>
      <c r="D519" s="226" t="s">
        <v>171</v>
      </c>
      <c r="E519" s="227" t="s">
        <v>21</v>
      </c>
      <c r="F519" s="228" t="s">
        <v>844</v>
      </c>
      <c r="G519" s="216"/>
      <c r="H519" s="229">
        <v>28.53</v>
      </c>
      <c r="I519" s="220"/>
      <c r="J519" s="216"/>
      <c r="K519" s="216"/>
      <c r="L519" s="221"/>
      <c r="M519" s="222"/>
      <c r="N519" s="223"/>
      <c r="O519" s="223"/>
      <c r="P519" s="223"/>
      <c r="Q519" s="223"/>
      <c r="R519" s="223"/>
      <c r="S519" s="223"/>
      <c r="T519" s="224"/>
      <c r="AT519" s="225" t="s">
        <v>171</v>
      </c>
      <c r="AU519" s="225" t="s">
        <v>84</v>
      </c>
      <c r="AV519" s="12" t="s">
        <v>84</v>
      </c>
      <c r="AW519" s="12" t="s">
        <v>37</v>
      </c>
      <c r="AX519" s="12" t="s">
        <v>74</v>
      </c>
      <c r="AY519" s="225" t="s">
        <v>162</v>
      </c>
    </row>
    <row r="520" spans="2:65" s="1" customFormat="1" ht="22.5" customHeight="1">
      <c r="B520" s="39"/>
      <c r="C520" s="230" t="s">
        <v>845</v>
      </c>
      <c r="D520" s="230" t="s">
        <v>275</v>
      </c>
      <c r="E520" s="231" t="s">
        <v>846</v>
      </c>
      <c r="F520" s="232" t="s">
        <v>847</v>
      </c>
      <c r="G520" s="233" t="s">
        <v>167</v>
      </c>
      <c r="H520" s="234">
        <v>29.100999999999999</v>
      </c>
      <c r="I520" s="235"/>
      <c r="J520" s="236">
        <f>ROUND(I520*H520,2)</f>
        <v>0</v>
      </c>
      <c r="K520" s="232" t="s">
        <v>168</v>
      </c>
      <c r="L520" s="237"/>
      <c r="M520" s="238" t="s">
        <v>21</v>
      </c>
      <c r="N520" s="239" t="s">
        <v>45</v>
      </c>
      <c r="O520" s="40"/>
      <c r="P520" s="200">
        <f>O520*H520</f>
        <v>0</v>
      </c>
      <c r="Q520" s="200">
        <v>1.5E-3</v>
      </c>
      <c r="R520" s="200">
        <f>Q520*H520</f>
        <v>4.3651500000000003E-2</v>
      </c>
      <c r="S520" s="200">
        <v>0</v>
      </c>
      <c r="T520" s="201">
        <f>S520*H520</f>
        <v>0</v>
      </c>
      <c r="AR520" s="22" t="s">
        <v>205</v>
      </c>
      <c r="AT520" s="22" t="s">
        <v>275</v>
      </c>
      <c r="AU520" s="22" t="s">
        <v>84</v>
      </c>
      <c r="AY520" s="22" t="s">
        <v>162</v>
      </c>
      <c r="BE520" s="202">
        <f>IF(N520="základní",J520,0)</f>
        <v>0</v>
      </c>
      <c r="BF520" s="202">
        <f>IF(N520="snížená",J520,0)</f>
        <v>0</v>
      </c>
      <c r="BG520" s="202">
        <f>IF(N520="zákl. přenesená",J520,0)</f>
        <v>0</v>
      </c>
      <c r="BH520" s="202">
        <f>IF(N520="sníž. přenesená",J520,0)</f>
        <v>0</v>
      </c>
      <c r="BI520" s="202">
        <f>IF(N520="nulová",J520,0)</f>
        <v>0</v>
      </c>
      <c r="BJ520" s="22" t="s">
        <v>82</v>
      </c>
      <c r="BK520" s="202">
        <f>ROUND(I520*H520,2)</f>
        <v>0</v>
      </c>
      <c r="BL520" s="22" t="s">
        <v>169</v>
      </c>
      <c r="BM520" s="22" t="s">
        <v>848</v>
      </c>
    </row>
    <row r="521" spans="2:65" s="12" customFormat="1" ht="13.5">
      <c r="B521" s="215"/>
      <c r="C521" s="216"/>
      <c r="D521" s="226" t="s">
        <v>171</v>
      </c>
      <c r="E521" s="216"/>
      <c r="F521" s="228" t="s">
        <v>849</v>
      </c>
      <c r="G521" s="216"/>
      <c r="H521" s="229">
        <v>29.100999999999999</v>
      </c>
      <c r="I521" s="220"/>
      <c r="J521" s="216"/>
      <c r="K521" s="216"/>
      <c r="L521" s="221"/>
      <c r="M521" s="222"/>
      <c r="N521" s="223"/>
      <c r="O521" s="223"/>
      <c r="P521" s="223"/>
      <c r="Q521" s="223"/>
      <c r="R521" s="223"/>
      <c r="S521" s="223"/>
      <c r="T521" s="224"/>
      <c r="AT521" s="225" t="s">
        <v>171</v>
      </c>
      <c r="AU521" s="225" t="s">
        <v>84</v>
      </c>
      <c r="AV521" s="12" t="s">
        <v>84</v>
      </c>
      <c r="AW521" s="12" t="s">
        <v>6</v>
      </c>
      <c r="AX521" s="12" t="s">
        <v>82</v>
      </c>
      <c r="AY521" s="225" t="s">
        <v>162</v>
      </c>
    </row>
    <row r="522" spans="2:65" s="1" customFormat="1" ht="22.5" customHeight="1">
      <c r="B522" s="39"/>
      <c r="C522" s="191" t="s">
        <v>850</v>
      </c>
      <c r="D522" s="191" t="s">
        <v>164</v>
      </c>
      <c r="E522" s="192" t="s">
        <v>851</v>
      </c>
      <c r="F522" s="193" t="s">
        <v>852</v>
      </c>
      <c r="G522" s="194" t="s">
        <v>186</v>
      </c>
      <c r="H522" s="195">
        <v>4.5750000000000002</v>
      </c>
      <c r="I522" s="196"/>
      <c r="J522" s="197">
        <f>ROUND(I522*H522,2)</f>
        <v>0</v>
      </c>
      <c r="K522" s="193" t="s">
        <v>168</v>
      </c>
      <c r="L522" s="59"/>
      <c r="M522" s="198" t="s">
        <v>21</v>
      </c>
      <c r="N522" s="199" t="s">
        <v>45</v>
      </c>
      <c r="O522" s="40"/>
      <c r="P522" s="200">
        <f>O522*H522</f>
        <v>0</v>
      </c>
      <c r="Q522" s="200">
        <v>2.453395</v>
      </c>
      <c r="R522" s="200">
        <f>Q522*H522</f>
        <v>11.224282125</v>
      </c>
      <c r="S522" s="200">
        <v>0</v>
      </c>
      <c r="T522" s="201">
        <f>S522*H522</f>
        <v>0</v>
      </c>
      <c r="AR522" s="22" t="s">
        <v>169</v>
      </c>
      <c r="AT522" s="22" t="s">
        <v>164</v>
      </c>
      <c r="AU522" s="22" t="s">
        <v>84</v>
      </c>
      <c r="AY522" s="22" t="s">
        <v>162</v>
      </c>
      <c r="BE522" s="202">
        <f>IF(N522="základní",J522,0)</f>
        <v>0</v>
      </c>
      <c r="BF522" s="202">
        <f>IF(N522="snížená",J522,0)</f>
        <v>0</v>
      </c>
      <c r="BG522" s="202">
        <f>IF(N522="zákl. přenesená",J522,0)</f>
        <v>0</v>
      </c>
      <c r="BH522" s="202">
        <f>IF(N522="sníž. přenesená",J522,0)</f>
        <v>0</v>
      </c>
      <c r="BI522" s="202">
        <f>IF(N522="nulová",J522,0)</f>
        <v>0</v>
      </c>
      <c r="BJ522" s="22" t="s">
        <v>82</v>
      </c>
      <c r="BK522" s="202">
        <f>ROUND(I522*H522,2)</f>
        <v>0</v>
      </c>
      <c r="BL522" s="22" t="s">
        <v>169</v>
      </c>
      <c r="BM522" s="22" t="s">
        <v>853</v>
      </c>
    </row>
    <row r="523" spans="2:65" s="11" customFormat="1" ht="13.5">
      <c r="B523" s="203"/>
      <c r="C523" s="204"/>
      <c r="D523" s="205" t="s">
        <v>171</v>
      </c>
      <c r="E523" s="206" t="s">
        <v>21</v>
      </c>
      <c r="F523" s="207" t="s">
        <v>854</v>
      </c>
      <c r="G523" s="204"/>
      <c r="H523" s="208" t="s">
        <v>21</v>
      </c>
      <c r="I523" s="209"/>
      <c r="J523" s="204"/>
      <c r="K523" s="204"/>
      <c r="L523" s="210"/>
      <c r="M523" s="211"/>
      <c r="N523" s="212"/>
      <c r="O523" s="212"/>
      <c r="P523" s="212"/>
      <c r="Q523" s="212"/>
      <c r="R523" s="212"/>
      <c r="S523" s="212"/>
      <c r="T523" s="213"/>
      <c r="AT523" s="214" t="s">
        <v>171</v>
      </c>
      <c r="AU523" s="214" t="s">
        <v>84</v>
      </c>
      <c r="AV523" s="11" t="s">
        <v>82</v>
      </c>
      <c r="AW523" s="11" t="s">
        <v>37</v>
      </c>
      <c r="AX523" s="11" t="s">
        <v>74</v>
      </c>
      <c r="AY523" s="214" t="s">
        <v>162</v>
      </c>
    </row>
    <row r="524" spans="2:65" s="12" customFormat="1" ht="13.5">
      <c r="B524" s="215"/>
      <c r="C524" s="216"/>
      <c r="D524" s="205" t="s">
        <v>171</v>
      </c>
      <c r="E524" s="217" t="s">
        <v>21</v>
      </c>
      <c r="F524" s="218" t="s">
        <v>855</v>
      </c>
      <c r="G524" s="216"/>
      <c r="H524" s="219">
        <v>0.71799999999999997</v>
      </c>
      <c r="I524" s="220"/>
      <c r="J524" s="216"/>
      <c r="K524" s="216"/>
      <c r="L524" s="221"/>
      <c r="M524" s="222"/>
      <c r="N524" s="223"/>
      <c r="O524" s="223"/>
      <c r="P524" s="223"/>
      <c r="Q524" s="223"/>
      <c r="R524" s="223"/>
      <c r="S524" s="223"/>
      <c r="T524" s="224"/>
      <c r="AT524" s="225" t="s">
        <v>171</v>
      </c>
      <c r="AU524" s="225" t="s">
        <v>84</v>
      </c>
      <c r="AV524" s="12" t="s">
        <v>84</v>
      </c>
      <c r="AW524" s="12" t="s">
        <v>37</v>
      </c>
      <c r="AX524" s="12" t="s">
        <v>74</v>
      </c>
      <c r="AY524" s="225" t="s">
        <v>162</v>
      </c>
    </row>
    <row r="525" spans="2:65" s="11" customFormat="1" ht="13.5">
      <c r="B525" s="203"/>
      <c r="C525" s="204"/>
      <c r="D525" s="205" t="s">
        <v>171</v>
      </c>
      <c r="E525" s="206" t="s">
        <v>21</v>
      </c>
      <c r="F525" s="207" t="s">
        <v>856</v>
      </c>
      <c r="G525" s="204"/>
      <c r="H525" s="208" t="s">
        <v>21</v>
      </c>
      <c r="I525" s="209"/>
      <c r="J525" s="204"/>
      <c r="K525" s="204"/>
      <c r="L525" s="210"/>
      <c r="M525" s="211"/>
      <c r="N525" s="212"/>
      <c r="O525" s="212"/>
      <c r="P525" s="212"/>
      <c r="Q525" s="212"/>
      <c r="R525" s="212"/>
      <c r="S525" s="212"/>
      <c r="T525" s="213"/>
      <c r="AT525" s="214" t="s">
        <v>171</v>
      </c>
      <c r="AU525" s="214" t="s">
        <v>84</v>
      </c>
      <c r="AV525" s="11" t="s">
        <v>82</v>
      </c>
      <c r="AW525" s="11" t="s">
        <v>37</v>
      </c>
      <c r="AX525" s="11" t="s">
        <v>74</v>
      </c>
      <c r="AY525" s="214" t="s">
        <v>162</v>
      </c>
    </row>
    <row r="526" spans="2:65" s="12" customFormat="1" ht="13.5">
      <c r="B526" s="215"/>
      <c r="C526" s="216"/>
      <c r="D526" s="205" t="s">
        <v>171</v>
      </c>
      <c r="E526" s="217" t="s">
        <v>21</v>
      </c>
      <c r="F526" s="218" t="s">
        <v>857</v>
      </c>
      <c r="G526" s="216"/>
      <c r="H526" s="219">
        <v>3.6989999999999998</v>
      </c>
      <c r="I526" s="220"/>
      <c r="J526" s="216"/>
      <c r="K526" s="216"/>
      <c r="L526" s="221"/>
      <c r="M526" s="222"/>
      <c r="N526" s="223"/>
      <c r="O526" s="223"/>
      <c r="P526" s="223"/>
      <c r="Q526" s="223"/>
      <c r="R526" s="223"/>
      <c r="S526" s="223"/>
      <c r="T526" s="224"/>
      <c r="AT526" s="225" t="s">
        <v>171</v>
      </c>
      <c r="AU526" s="225" t="s">
        <v>84</v>
      </c>
      <c r="AV526" s="12" t="s">
        <v>84</v>
      </c>
      <c r="AW526" s="12" t="s">
        <v>37</v>
      </c>
      <c r="AX526" s="12" t="s">
        <v>74</v>
      </c>
      <c r="AY526" s="225" t="s">
        <v>162</v>
      </c>
    </row>
    <row r="527" spans="2:65" s="11" customFormat="1" ht="13.5">
      <c r="B527" s="203"/>
      <c r="C527" s="204"/>
      <c r="D527" s="205" t="s">
        <v>171</v>
      </c>
      <c r="E527" s="206" t="s">
        <v>21</v>
      </c>
      <c r="F527" s="207" t="s">
        <v>858</v>
      </c>
      <c r="G527" s="204"/>
      <c r="H527" s="208" t="s">
        <v>21</v>
      </c>
      <c r="I527" s="209"/>
      <c r="J527" s="204"/>
      <c r="K527" s="204"/>
      <c r="L527" s="210"/>
      <c r="M527" s="211"/>
      <c r="N527" s="212"/>
      <c r="O527" s="212"/>
      <c r="P527" s="212"/>
      <c r="Q527" s="212"/>
      <c r="R527" s="212"/>
      <c r="S527" s="212"/>
      <c r="T527" s="213"/>
      <c r="AT527" s="214" t="s">
        <v>171</v>
      </c>
      <c r="AU527" s="214" t="s">
        <v>84</v>
      </c>
      <c r="AV527" s="11" t="s">
        <v>82</v>
      </c>
      <c r="AW527" s="11" t="s">
        <v>37</v>
      </c>
      <c r="AX527" s="11" t="s">
        <v>74</v>
      </c>
      <c r="AY527" s="214" t="s">
        <v>162</v>
      </c>
    </row>
    <row r="528" spans="2:65" s="12" customFormat="1" ht="13.5">
      <c r="B528" s="215"/>
      <c r="C528" s="216"/>
      <c r="D528" s="226" t="s">
        <v>171</v>
      </c>
      <c r="E528" s="227" t="s">
        <v>21</v>
      </c>
      <c r="F528" s="228" t="s">
        <v>859</v>
      </c>
      <c r="G528" s="216"/>
      <c r="H528" s="229">
        <v>0.158</v>
      </c>
      <c r="I528" s="220"/>
      <c r="J528" s="216"/>
      <c r="K528" s="216"/>
      <c r="L528" s="221"/>
      <c r="M528" s="222"/>
      <c r="N528" s="223"/>
      <c r="O528" s="223"/>
      <c r="P528" s="223"/>
      <c r="Q528" s="223"/>
      <c r="R528" s="223"/>
      <c r="S528" s="223"/>
      <c r="T528" s="224"/>
      <c r="AT528" s="225" t="s">
        <v>171</v>
      </c>
      <c r="AU528" s="225" t="s">
        <v>84</v>
      </c>
      <c r="AV528" s="12" t="s">
        <v>84</v>
      </c>
      <c r="AW528" s="12" t="s">
        <v>37</v>
      </c>
      <c r="AX528" s="12" t="s">
        <v>74</v>
      </c>
      <c r="AY528" s="225" t="s">
        <v>162</v>
      </c>
    </row>
    <row r="529" spans="2:65" s="1" customFormat="1" ht="22.5" customHeight="1">
      <c r="B529" s="39"/>
      <c r="C529" s="191" t="s">
        <v>860</v>
      </c>
      <c r="D529" s="191" t="s">
        <v>164</v>
      </c>
      <c r="E529" s="192" t="s">
        <v>861</v>
      </c>
      <c r="F529" s="193" t="s">
        <v>862</v>
      </c>
      <c r="G529" s="194" t="s">
        <v>167</v>
      </c>
      <c r="H529" s="195">
        <v>30.65</v>
      </c>
      <c r="I529" s="196"/>
      <c r="J529" s="197">
        <f>ROUND(I529*H529,2)</f>
        <v>0</v>
      </c>
      <c r="K529" s="193" t="s">
        <v>168</v>
      </c>
      <c r="L529" s="59"/>
      <c r="M529" s="198" t="s">
        <v>21</v>
      </c>
      <c r="N529" s="199" t="s">
        <v>45</v>
      </c>
      <c r="O529" s="40"/>
      <c r="P529" s="200">
        <f>O529*H529</f>
        <v>0</v>
      </c>
      <c r="Q529" s="200">
        <v>5.1946400000000004E-3</v>
      </c>
      <c r="R529" s="200">
        <f>Q529*H529</f>
        <v>0.15921571600000001</v>
      </c>
      <c r="S529" s="200">
        <v>0</v>
      </c>
      <c r="T529" s="201">
        <f>S529*H529</f>
        <v>0</v>
      </c>
      <c r="AR529" s="22" t="s">
        <v>169</v>
      </c>
      <c r="AT529" s="22" t="s">
        <v>164</v>
      </c>
      <c r="AU529" s="22" t="s">
        <v>84</v>
      </c>
      <c r="AY529" s="22" t="s">
        <v>162</v>
      </c>
      <c r="BE529" s="202">
        <f>IF(N529="základní",J529,0)</f>
        <v>0</v>
      </c>
      <c r="BF529" s="202">
        <f>IF(N529="snížená",J529,0)</f>
        <v>0</v>
      </c>
      <c r="BG529" s="202">
        <f>IF(N529="zákl. přenesená",J529,0)</f>
        <v>0</v>
      </c>
      <c r="BH529" s="202">
        <f>IF(N529="sníž. přenesená",J529,0)</f>
        <v>0</v>
      </c>
      <c r="BI529" s="202">
        <f>IF(N529="nulová",J529,0)</f>
        <v>0</v>
      </c>
      <c r="BJ529" s="22" t="s">
        <v>82</v>
      </c>
      <c r="BK529" s="202">
        <f>ROUND(I529*H529,2)</f>
        <v>0</v>
      </c>
      <c r="BL529" s="22" t="s">
        <v>169</v>
      </c>
      <c r="BM529" s="22" t="s">
        <v>863</v>
      </c>
    </row>
    <row r="530" spans="2:65" s="12" customFormat="1" ht="13.5">
      <c r="B530" s="215"/>
      <c r="C530" s="216"/>
      <c r="D530" s="205" t="s">
        <v>171</v>
      </c>
      <c r="E530" s="217" t="s">
        <v>21</v>
      </c>
      <c r="F530" s="218" t="s">
        <v>864</v>
      </c>
      <c r="G530" s="216"/>
      <c r="H530" s="219">
        <v>4.79</v>
      </c>
      <c r="I530" s="220"/>
      <c r="J530" s="216"/>
      <c r="K530" s="216"/>
      <c r="L530" s="221"/>
      <c r="M530" s="222"/>
      <c r="N530" s="223"/>
      <c r="O530" s="223"/>
      <c r="P530" s="223"/>
      <c r="Q530" s="223"/>
      <c r="R530" s="223"/>
      <c r="S530" s="223"/>
      <c r="T530" s="224"/>
      <c r="AT530" s="225" t="s">
        <v>171</v>
      </c>
      <c r="AU530" s="225" t="s">
        <v>84</v>
      </c>
      <c r="AV530" s="12" t="s">
        <v>84</v>
      </c>
      <c r="AW530" s="12" t="s">
        <v>37</v>
      </c>
      <c r="AX530" s="12" t="s">
        <v>74</v>
      </c>
      <c r="AY530" s="225" t="s">
        <v>162</v>
      </c>
    </row>
    <row r="531" spans="2:65" s="12" customFormat="1" ht="13.5">
      <c r="B531" s="215"/>
      <c r="C531" s="216"/>
      <c r="D531" s="205" t="s">
        <v>171</v>
      </c>
      <c r="E531" s="217" t="s">
        <v>21</v>
      </c>
      <c r="F531" s="218" t="s">
        <v>865</v>
      </c>
      <c r="G531" s="216"/>
      <c r="H531" s="219">
        <v>12.717000000000001</v>
      </c>
      <c r="I531" s="220"/>
      <c r="J531" s="216"/>
      <c r="K531" s="216"/>
      <c r="L531" s="221"/>
      <c r="M531" s="222"/>
      <c r="N531" s="223"/>
      <c r="O531" s="223"/>
      <c r="P531" s="223"/>
      <c r="Q531" s="223"/>
      <c r="R531" s="223"/>
      <c r="S531" s="223"/>
      <c r="T531" s="224"/>
      <c r="AT531" s="225" t="s">
        <v>171</v>
      </c>
      <c r="AU531" s="225" t="s">
        <v>84</v>
      </c>
      <c r="AV531" s="12" t="s">
        <v>84</v>
      </c>
      <c r="AW531" s="12" t="s">
        <v>37</v>
      </c>
      <c r="AX531" s="12" t="s">
        <v>74</v>
      </c>
      <c r="AY531" s="225" t="s">
        <v>162</v>
      </c>
    </row>
    <row r="532" spans="2:65" s="12" customFormat="1" ht="13.5">
      <c r="B532" s="215"/>
      <c r="C532" s="216"/>
      <c r="D532" s="205" t="s">
        <v>171</v>
      </c>
      <c r="E532" s="217" t="s">
        <v>21</v>
      </c>
      <c r="F532" s="218" t="s">
        <v>866</v>
      </c>
      <c r="G532" s="216"/>
      <c r="H532" s="219">
        <v>12.177</v>
      </c>
      <c r="I532" s="220"/>
      <c r="J532" s="216"/>
      <c r="K532" s="216"/>
      <c r="L532" s="221"/>
      <c r="M532" s="222"/>
      <c r="N532" s="223"/>
      <c r="O532" s="223"/>
      <c r="P532" s="223"/>
      <c r="Q532" s="223"/>
      <c r="R532" s="223"/>
      <c r="S532" s="223"/>
      <c r="T532" s="224"/>
      <c r="AT532" s="225" t="s">
        <v>171</v>
      </c>
      <c r="AU532" s="225" t="s">
        <v>84</v>
      </c>
      <c r="AV532" s="12" t="s">
        <v>84</v>
      </c>
      <c r="AW532" s="12" t="s">
        <v>37</v>
      </c>
      <c r="AX532" s="12" t="s">
        <v>74</v>
      </c>
      <c r="AY532" s="225" t="s">
        <v>162</v>
      </c>
    </row>
    <row r="533" spans="2:65" s="12" customFormat="1" ht="13.5">
      <c r="B533" s="215"/>
      <c r="C533" s="216"/>
      <c r="D533" s="226" t="s">
        <v>171</v>
      </c>
      <c r="E533" s="227" t="s">
        <v>21</v>
      </c>
      <c r="F533" s="228" t="s">
        <v>867</v>
      </c>
      <c r="G533" s="216"/>
      <c r="H533" s="229">
        <v>0.96599999999999997</v>
      </c>
      <c r="I533" s="220"/>
      <c r="J533" s="216"/>
      <c r="K533" s="216"/>
      <c r="L533" s="221"/>
      <c r="M533" s="222"/>
      <c r="N533" s="223"/>
      <c r="O533" s="223"/>
      <c r="P533" s="223"/>
      <c r="Q533" s="223"/>
      <c r="R533" s="223"/>
      <c r="S533" s="223"/>
      <c r="T533" s="224"/>
      <c r="AT533" s="225" t="s">
        <v>171</v>
      </c>
      <c r="AU533" s="225" t="s">
        <v>84</v>
      </c>
      <c r="AV533" s="12" t="s">
        <v>84</v>
      </c>
      <c r="AW533" s="12" t="s">
        <v>37</v>
      </c>
      <c r="AX533" s="12" t="s">
        <v>74</v>
      </c>
      <c r="AY533" s="225" t="s">
        <v>162</v>
      </c>
    </row>
    <row r="534" spans="2:65" s="1" customFormat="1" ht="22.5" customHeight="1">
      <c r="B534" s="39"/>
      <c r="C534" s="191" t="s">
        <v>868</v>
      </c>
      <c r="D534" s="191" t="s">
        <v>164</v>
      </c>
      <c r="E534" s="192" t="s">
        <v>869</v>
      </c>
      <c r="F534" s="193" t="s">
        <v>870</v>
      </c>
      <c r="G534" s="194" t="s">
        <v>167</v>
      </c>
      <c r="H534" s="195">
        <v>30.65</v>
      </c>
      <c r="I534" s="196"/>
      <c r="J534" s="197">
        <f>ROUND(I534*H534,2)</f>
        <v>0</v>
      </c>
      <c r="K534" s="193" t="s">
        <v>168</v>
      </c>
      <c r="L534" s="59"/>
      <c r="M534" s="198" t="s">
        <v>21</v>
      </c>
      <c r="N534" s="199" t="s">
        <v>45</v>
      </c>
      <c r="O534" s="40"/>
      <c r="P534" s="200">
        <f>O534*H534</f>
        <v>0</v>
      </c>
      <c r="Q534" s="200">
        <v>0</v>
      </c>
      <c r="R534" s="200">
        <f>Q534*H534</f>
        <v>0</v>
      </c>
      <c r="S534" s="200">
        <v>0</v>
      </c>
      <c r="T534" s="201">
        <f>S534*H534</f>
        <v>0</v>
      </c>
      <c r="AR534" s="22" t="s">
        <v>169</v>
      </c>
      <c r="AT534" s="22" t="s">
        <v>164</v>
      </c>
      <c r="AU534" s="22" t="s">
        <v>84</v>
      </c>
      <c r="AY534" s="22" t="s">
        <v>162</v>
      </c>
      <c r="BE534" s="202">
        <f>IF(N534="základní",J534,0)</f>
        <v>0</v>
      </c>
      <c r="BF534" s="202">
        <f>IF(N534="snížená",J534,0)</f>
        <v>0</v>
      </c>
      <c r="BG534" s="202">
        <f>IF(N534="zákl. přenesená",J534,0)</f>
        <v>0</v>
      </c>
      <c r="BH534" s="202">
        <f>IF(N534="sníž. přenesená",J534,0)</f>
        <v>0</v>
      </c>
      <c r="BI534" s="202">
        <f>IF(N534="nulová",J534,0)</f>
        <v>0</v>
      </c>
      <c r="BJ534" s="22" t="s">
        <v>82</v>
      </c>
      <c r="BK534" s="202">
        <f>ROUND(I534*H534,2)</f>
        <v>0</v>
      </c>
      <c r="BL534" s="22" t="s">
        <v>169</v>
      </c>
      <c r="BM534" s="22" t="s">
        <v>871</v>
      </c>
    </row>
    <row r="535" spans="2:65" s="1" customFormat="1" ht="22.5" customHeight="1">
      <c r="B535" s="39"/>
      <c r="C535" s="191" t="s">
        <v>872</v>
      </c>
      <c r="D535" s="191" t="s">
        <v>164</v>
      </c>
      <c r="E535" s="192" t="s">
        <v>873</v>
      </c>
      <c r="F535" s="193" t="s">
        <v>874</v>
      </c>
      <c r="G535" s="194" t="s">
        <v>257</v>
      </c>
      <c r="H535" s="195">
        <v>0.64800000000000002</v>
      </c>
      <c r="I535" s="196"/>
      <c r="J535" s="197">
        <f>ROUND(I535*H535,2)</f>
        <v>0</v>
      </c>
      <c r="K535" s="193" t="s">
        <v>168</v>
      </c>
      <c r="L535" s="59"/>
      <c r="M535" s="198" t="s">
        <v>21</v>
      </c>
      <c r="N535" s="199" t="s">
        <v>45</v>
      </c>
      <c r="O535" s="40"/>
      <c r="P535" s="200">
        <f>O535*H535</f>
        <v>0</v>
      </c>
      <c r="Q535" s="200">
        <v>1.0525581399999999</v>
      </c>
      <c r="R535" s="200">
        <f>Q535*H535</f>
        <v>0.68205767472000001</v>
      </c>
      <c r="S535" s="200">
        <v>0</v>
      </c>
      <c r="T535" s="201">
        <f>S535*H535</f>
        <v>0</v>
      </c>
      <c r="AR535" s="22" t="s">
        <v>169</v>
      </c>
      <c r="AT535" s="22" t="s">
        <v>164</v>
      </c>
      <c r="AU535" s="22" t="s">
        <v>84</v>
      </c>
      <c r="AY535" s="22" t="s">
        <v>162</v>
      </c>
      <c r="BE535" s="202">
        <f>IF(N535="základní",J535,0)</f>
        <v>0</v>
      </c>
      <c r="BF535" s="202">
        <f>IF(N535="snížená",J535,0)</f>
        <v>0</v>
      </c>
      <c r="BG535" s="202">
        <f>IF(N535="zákl. přenesená",J535,0)</f>
        <v>0</v>
      </c>
      <c r="BH535" s="202">
        <f>IF(N535="sníž. přenesená",J535,0)</f>
        <v>0</v>
      </c>
      <c r="BI535" s="202">
        <f>IF(N535="nulová",J535,0)</f>
        <v>0</v>
      </c>
      <c r="BJ535" s="22" t="s">
        <v>82</v>
      </c>
      <c r="BK535" s="202">
        <f>ROUND(I535*H535,2)</f>
        <v>0</v>
      </c>
      <c r="BL535" s="22" t="s">
        <v>169</v>
      </c>
      <c r="BM535" s="22" t="s">
        <v>875</v>
      </c>
    </row>
    <row r="536" spans="2:65" s="12" customFormat="1" ht="13.5">
      <c r="B536" s="215"/>
      <c r="C536" s="216"/>
      <c r="D536" s="205" t="s">
        <v>171</v>
      </c>
      <c r="E536" s="217" t="s">
        <v>21</v>
      </c>
      <c r="F536" s="218" t="s">
        <v>876</v>
      </c>
      <c r="G536" s="216"/>
      <c r="H536" s="219">
        <v>0.64800000000000002</v>
      </c>
      <c r="I536" s="220"/>
      <c r="J536" s="216"/>
      <c r="K536" s="216"/>
      <c r="L536" s="221"/>
      <c r="M536" s="222"/>
      <c r="N536" s="223"/>
      <c r="O536" s="223"/>
      <c r="P536" s="223"/>
      <c r="Q536" s="223"/>
      <c r="R536" s="223"/>
      <c r="S536" s="223"/>
      <c r="T536" s="224"/>
      <c r="AT536" s="225" t="s">
        <v>171</v>
      </c>
      <c r="AU536" s="225" t="s">
        <v>84</v>
      </c>
      <c r="AV536" s="12" t="s">
        <v>84</v>
      </c>
      <c r="AW536" s="12" t="s">
        <v>37</v>
      </c>
      <c r="AX536" s="12" t="s">
        <v>74</v>
      </c>
      <c r="AY536" s="225" t="s">
        <v>162</v>
      </c>
    </row>
    <row r="537" spans="2:65" s="10" customFormat="1" ht="29.85" customHeight="1">
      <c r="B537" s="174"/>
      <c r="C537" s="175"/>
      <c r="D537" s="188" t="s">
        <v>73</v>
      </c>
      <c r="E537" s="189" t="s">
        <v>406</v>
      </c>
      <c r="F537" s="189" t="s">
        <v>877</v>
      </c>
      <c r="G537" s="175"/>
      <c r="H537" s="175"/>
      <c r="I537" s="178"/>
      <c r="J537" s="190">
        <f>BK537</f>
        <v>0</v>
      </c>
      <c r="K537" s="175"/>
      <c r="L537" s="180"/>
      <c r="M537" s="181"/>
      <c r="N537" s="182"/>
      <c r="O537" s="182"/>
      <c r="P537" s="183">
        <f>SUM(P538:P576)</f>
        <v>0</v>
      </c>
      <c r="Q537" s="182"/>
      <c r="R537" s="183">
        <f>SUM(R538:R576)</f>
        <v>57.200810348000012</v>
      </c>
      <c r="S537" s="182"/>
      <c r="T537" s="184">
        <f>SUM(T538:T576)</f>
        <v>0.186</v>
      </c>
      <c r="AR537" s="185" t="s">
        <v>82</v>
      </c>
      <c r="AT537" s="186" t="s">
        <v>73</v>
      </c>
      <c r="AU537" s="186" t="s">
        <v>82</v>
      </c>
      <c r="AY537" s="185" t="s">
        <v>162</v>
      </c>
      <c r="BK537" s="187">
        <f>SUM(BK538:BK576)</f>
        <v>0</v>
      </c>
    </row>
    <row r="538" spans="2:65" s="1" customFormat="1" ht="31.5" customHeight="1">
      <c r="B538" s="39"/>
      <c r="C538" s="191" t="s">
        <v>878</v>
      </c>
      <c r="D538" s="191" t="s">
        <v>164</v>
      </c>
      <c r="E538" s="192" t="s">
        <v>879</v>
      </c>
      <c r="F538" s="193" t="s">
        <v>880</v>
      </c>
      <c r="G538" s="194" t="s">
        <v>186</v>
      </c>
      <c r="H538" s="195">
        <v>11.63</v>
      </c>
      <c r="I538" s="196"/>
      <c r="J538" s="197">
        <f>ROUND(I538*H538,2)</f>
        <v>0</v>
      </c>
      <c r="K538" s="193" t="s">
        <v>168</v>
      </c>
      <c r="L538" s="59"/>
      <c r="M538" s="198" t="s">
        <v>21</v>
      </c>
      <c r="N538" s="199" t="s">
        <v>45</v>
      </c>
      <c r="O538" s="40"/>
      <c r="P538" s="200">
        <f>O538*H538</f>
        <v>0</v>
      </c>
      <c r="Q538" s="200">
        <v>2.4533700000000001</v>
      </c>
      <c r="R538" s="200">
        <f>Q538*H538</f>
        <v>28.532693100000003</v>
      </c>
      <c r="S538" s="200">
        <v>0</v>
      </c>
      <c r="T538" s="201">
        <f>S538*H538</f>
        <v>0</v>
      </c>
      <c r="AR538" s="22" t="s">
        <v>169</v>
      </c>
      <c r="AT538" s="22" t="s">
        <v>164</v>
      </c>
      <c r="AU538" s="22" t="s">
        <v>84</v>
      </c>
      <c r="AY538" s="22" t="s">
        <v>162</v>
      </c>
      <c r="BE538" s="202">
        <f>IF(N538="základní",J538,0)</f>
        <v>0</v>
      </c>
      <c r="BF538" s="202">
        <f>IF(N538="snížená",J538,0)</f>
        <v>0</v>
      </c>
      <c r="BG538" s="202">
        <f>IF(N538="zákl. přenesená",J538,0)</f>
        <v>0</v>
      </c>
      <c r="BH538" s="202">
        <f>IF(N538="sníž. přenesená",J538,0)</f>
        <v>0</v>
      </c>
      <c r="BI538" s="202">
        <f>IF(N538="nulová",J538,0)</f>
        <v>0</v>
      </c>
      <c r="BJ538" s="22" t="s">
        <v>82</v>
      </c>
      <c r="BK538" s="202">
        <f>ROUND(I538*H538,2)</f>
        <v>0</v>
      </c>
      <c r="BL538" s="22" t="s">
        <v>169</v>
      </c>
      <c r="BM538" s="22" t="s">
        <v>881</v>
      </c>
    </row>
    <row r="539" spans="2:65" s="1" customFormat="1" ht="31.5" customHeight="1">
      <c r="B539" s="39"/>
      <c r="C539" s="191" t="s">
        <v>882</v>
      </c>
      <c r="D539" s="191" t="s">
        <v>164</v>
      </c>
      <c r="E539" s="192" t="s">
        <v>883</v>
      </c>
      <c r="F539" s="193" t="s">
        <v>884</v>
      </c>
      <c r="G539" s="194" t="s">
        <v>257</v>
      </c>
      <c r="H539" s="195">
        <v>0.72699999999999998</v>
      </c>
      <c r="I539" s="196"/>
      <c r="J539" s="197">
        <f>ROUND(I539*H539,2)</f>
        <v>0</v>
      </c>
      <c r="K539" s="193" t="s">
        <v>168</v>
      </c>
      <c r="L539" s="59"/>
      <c r="M539" s="198" t="s">
        <v>21</v>
      </c>
      <c r="N539" s="199" t="s">
        <v>45</v>
      </c>
      <c r="O539" s="40"/>
      <c r="P539" s="200">
        <f>O539*H539</f>
        <v>0</v>
      </c>
      <c r="Q539" s="200">
        <v>1.0530600000000001</v>
      </c>
      <c r="R539" s="200">
        <f>Q539*H539</f>
        <v>0.76557462000000009</v>
      </c>
      <c r="S539" s="200">
        <v>0</v>
      </c>
      <c r="T539" s="201">
        <f>S539*H539</f>
        <v>0</v>
      </c>
      <c r="AR539" s="22" t="s">
        <v>169</v>
      </c>
      <c r="AT539" s="22" t="s">
        <v>164</v>
      </c>
      <c r="AU539" s="22" t="s">
        <v>84</v>
      </c>
      <c r="AY539" s="22" t="s">
        <v>162</v>
      </c>
      <c r="BE539" s="202">
        <f>IF(N539="základní",J539,0)</f>
        <v>0</v>
      </c>
      <c r="BF539" s="202">
        <f>IF(N539="snížená",J539,0)</f>
        <v>0</v>
      </c>
      <c r="BG539" s="202">
        <f>IF(N539="zákl. přenesená",J539,0)</f>
        <v>0</v>
      </c>
      <c r="BH539" s="202">
        <f>IF(N539="sníž. přenesená",J539,0)</f>
        <v>0</v>
      </c>
      <c r="BI539" s="202">
        <f>IF(N539="nulová",J539,0)</f>
        <v>0</v>
      </c>
      <c r="BJ539" s="22" t="s">
        <v>82</v>
      </c>
      <c r="BK539" s="202">
        <f>ROUND(I539*H539,2)</f>
        <v>0</v>
      </c>
      <c r="BL539" s="22" t="s">
        <v>169</v>
      </c>
      <c r="BM539" s="22" t="s">
        <v>885</v>
      </c>
    </row>
    <row r="540" spans="2:65" s="12" customFormat="1" ht="13.5">
      <c r="B540" s="215"/>
      <c r="C540" s="216"/>
      <c r="D540" s="226" t="s">
        <v>171</v>
      </c>
      <c r="E540" s="227" t="s">
        <v>21</v>
      </c>
      <c r="F540" s="228" t="s">
        <v>886</v>
      </c>
      <c r="G540" s="216"/>
      <c r="H540" s="229">
        <v>0.72699999999999998</v>
      </c>
      <c r="I540" s="220"/>
      <c r="J540" s="216"/>
      <c r="K540" s="216"/>
      <c r="L540" s="221"/>
      <c r="M540" s="222"/>
      <c r="N540" s="223"/>
      <c r="O540" s="223"/>
      <c r="P540" s="223"/>
      <c r="Q540" s="223"/>
      <c r="R540" s="223"/>
      <c r="S540" s="223"/>
      <c r="T540" s="224"/>
      <c r="AT540" s="225" t="s">
        <v>171</v>
      </c>
      <c r="AU540" s="225" t="s">
        <v>84</v>
      </c>
      <c r="AV540" s="12" t="s">
        <v>84</v>
      </c>
      <c r="AW540" s="12" t="s">
        <v>37</v>
      </c>
      <c r="AX540" s="12" t="s">
        <v>74</v>
      </c>
      <c r="AY540" s="225" t="s">
        <v>162</v>
      </c>
    </row>
    <row r="541" spans="2:65" s="1" customFormat="1" ht="31.5" customHeight="1">
      <c r="B541" s="39"/>
      <c r="C541" s="191" t="s">
        <v>887</v>
      </c>
      <c r="D541" s="191" t="s">
        <v>164</v>
      </c>
      <c r="E541" s="192" t="s">
        <v>888</v>
      </c>
      <c r="F541" s="193" t="s">
        <v>889</v>
      </c>
      <c r="G541" s="194" t="s">
        <v>257</v>
      </c>
      <c r="H541" s="195">
        <v>0.23</v>
      </c>
      <c r="I541" s="196"/>
      <c r="J541" s="197">
        <f>ROUND(I541*H541,2)</f>
        <v>0</v>
      </c>
      <c r="K541" s="193" t="s">
        <v>168</v>
      </c>
      <c r="L541" s="59"/>
      <c r="M541" s="198" t="s">
        <v>21</v>
      </c>
      <c r="N541" s="199" t="s">
        <v>45</v>
      </c>
      <c r="O541" s="40"/>
      <c r="P541" s="200">
        <f>O541*H541</f>
        <v>0</v>
      </c>
      <c r="Q541" s="200">
        <v>1.04887</v>
      </c>
      <c r="R541" s="200">
        <f>Q541*H541</f>
        <v>0.24124010000000001</v>
      </c>
      <c r="S541" s="200">
        <v>0</v>
      </c>
      <c r="T541" s="201">
        <f>S541*H541</f>
        <v>0</v>
      </c>
      <c r="AR541" s="22" t="s">
        <v>169</v>
      </c>
      <c r="AT541" s="22" t="s">
        <v>164</v>
      </c>
      <c r="AU541" s="22" t="s">
        <v>84</v>
      </c>
      <c r="AY541" s="22" t="s">
        <v>162</v>
      </c>
      <c r="BE541" s="202">
        <f>IF(N541="základní",J541,0)</f>
        <v>0</v>
      </c>
      <c r="BF541" s="202">
        <f>IF(N541="snížená",J541,0)</f>
        <v>0</v>
      </c>
      <c r="BG541" s="202">
        <f>IF(N541="zákl. přenesená",J541,0)</f>
        <v>0</v>
      </c>
      <c r="BH541" s="202">
        <f>IF(N541="sníž. přenesená",J541,0)</f>
        <v>0</v>
      </c>
      <c r="BI541" s="202">
        <f>IF(N541="nulová",J541,0)</f>
        <v>0</v>
      </c>
      <c r="BJ541" s="22" t="s">
        <v>82</v>
      </c>
      <c r="BK541" s="202">
        <f>ROUND(I541*H541,2)</f>
        <v>0</v>
      </c>
      <c r="BL541" s="22" t="s">
        <v>169</v>
      </c>
      <c r="BM541" s="22" t="s">
        <v>890</v>
      </c>
    </row>
    <row r="542" spans="2:65" s="11" customFormat="1" ht="13.5">
      <c r="B542" s="203"/>
      <c r="C542" s="204"/>
      <c r="D542" s="205" t="s">
        <v>171</v>
      </c>
      <c r="E542" s="206" t="s">
        <v>21</v>
      </c>
      <c r="F542" s="207" t="s">
        <v>891</v>
      </c>
      <c r="G542" s="204"/>
      <c r="H542" s="208" t="s">
        <v>21</v>
      </c>
      <c r="I542" s="209"/>
      <c r="J542" s="204"/>
      <c r="K542" s="204"/>
      <c r="L542" s="210"/>
      <c r="M542" s="211"/>
      <c r="N542" s="212"/>
      <c r="O542" s="212"/>
      <c r="P542" s="212"/>
      <c r="Q542" s="212"/>
      <c r="R542" s="212"/>
      <c r="S542" s="212"/>
      <c r="T542" s="213"/>
      <c r="AT542" s="214" t="s">
        <v>171</v>
      </c>
      <c r="AU542" s="214" t="s">
        <v>84</v>
      </c>
      <c r="AV542" s="11" t="s">
        <v>82</v>
      </c>
      <c r="AW542" s="11" t="s">
        <v>37</v>
      </c>
      <c r="AX542" s="11" t="s">
        <v>74</v>
      </c>
      <c r="AY542" s="214" t="s">
        <v>162</v>
      </c>
    </row>
    <row r="543" spans="2:65" s="12" customFormat="1" ht="13.5">
      <c r="B543" s="215"/>
      <c r="C543" s="216"/>
      <c r="D543" s="226" t="s">
        <v>171</v>
      </c>
      <c r="E543" s="227" t="s">
        <v>21</v>
      </c>
      <c r="F543" s="228" t="s">
        <v>892</v>
      </c>
      <c r="G543" s="216"/>
      <c r="H543" s="229">
        <v>0.23</v>
      </c>
      <c r="I543" s="220"/>
      <c r="J543" s="216"/>
      <c r="K543" s="216"/>
      <c r="L543" s="221"/>
      <c r="M543" s="222"/>
      <c r="N543" s="223"/>
      <c r="O543" s="223"/>
      <c r="P543" s="223"/>
      <c r="Q543" s="223"/>
      <c r="R543" s="223"/>
      <c r="S543" s="223"/>
      <c r="T543" s="224"/>
      <c r="AT543" s="225" t="s">
        <v>171</v>
      </c>
      <c r="AU543" s="225" t="s">
        <v>84</v>
      </c>
      <c r="AV543" s="12" t="s">
        <v>84</v>
      </c>
      <c r="AW543" s="12" t="s">
        <v>37</v>
      </c>
      <c r="AX543" s="12" t="s">
        <v>74</v>
      </c>
      <c r="AY543" s="225" t="s">
        <v>162</v>
      </c>
    </row>
    <row r="544" spans="2:65" s="1" customFormat="1" ht="31.5" customHeight="1">
      <c r="B544" s="39"/>
      <c r="C544" s="191" t="s">
        <v>893</v>
      </c>
      <c r="D544" s="191" t="s">
        <v>164</v>
      </c>
      <c r="E544" s="192" t="s">
        <v>894</v>
      </c>
      <c r="F544" s="193" t="s">
        <v>895</v>
      </c>
      <c r="G544" s="194" t="s">
        <v>257</v>
      </c>
      <c r="H544" s="195">
        <v>1.9730000000000001</v>
      </c>
      <c r="I544" s="196"/>
      <c r="J544" s="197">
        <f>ROUND(I544*H544,2)</f>
        <v>0</v>
      </c>
      <c r="K544" s="193" t="s">
        <v>168</v>
      </c>
      <c r="L544" s="59"/>
      <c r="M544" s="198" t="s">
        <v>21</v>
      </c>
      <c r="N544" s="199" t="s">
        <v>45</v>
      </c>
      <c r="O544" s="40"/>
      <c r="P544" s="200">
        <f>O544*H544</f>
        <v>0</v>
      </c>
      <c r="Q544" s="200">
        <v>1.9536000000000001E-2</v>
      </c>
      <c r="R544" s="200">
        <f>Q544*H544</f>
        <v>3.8544528000000002E-2</v>
      </c>
      <c r="S544" s="200">
        <v>0</v>
      </c>
      <c r="T544" s="201">
        <f>S544*H544</f>
        <v>0</v>
      </c>
      <c r="AR544" s="22" t="s">
        <v>169</v>
      </c>
      <c r="AT544" s="22" t="s">
        <v>164</v>
      </c>
      <c r="AU544" s="22" t="s">
        <v>84</v>
      </c>
      <c r="AY544" s="22" t="s">
        <v>162</v>
      </c>
      <c r="BE544" s="202">
        <f>IF(N544="základní",J544,0)</f>
        <v>0</v>
      </c>
      <c r="BF544" s="202">
        <f>IF(N544="snížená",J544,0)</f>
        <v>0</v>
      </c>
      <c r="BG544" s="202">
        <f>IF(N544="zákl. přenesená",J544,0)</f>
        <v>0</v>
      </c>
      <c r="BH544" s="202">
        <f>IF(N544="sníž. přenesená",J544,0)</f>
        <v>0</v>
      </c>
      <c r="BI544" s="202">
        <f>IF(N544="nulová",J544,0)</f>
        <v>0</v>
      </c>
      <c r="BJ544" s="22" t="s">
        <v>82</v>
      </c>
      <c r="BK544" s="202">
        <f>ROUND(I544*H544,2)</f>
        <v>0</v>
      </c>
      <c r="BL544" s="22" t="s">
        <v>169</v>
      </c>
      <c r="BM544" s="22" t="s">
        <v>896</v>
      </c>
    </row>
    <row r="545" spans="2:65" s="11" customFormat="1" ht="13.5">
      <c r="B545" s="203"/>
      <c r="C545" s="204"/>
      <c r="D545" s="205" t="s">
        <v>171</v>
      </c>
      <c r="E545" s="206" t="s">
        <v>21</v>
      </c>
      <c r="F545" s="207" t="s">
        <v>897</v>
      </c>
      <c r="G545" s="204"/>
      <c r="H545" s="208" t="s">
        <v>21</v>
      </c>
      <c r="I545" s="209"/>
      <c r="J545" s="204"/>
      <c r="K545" s="204"/>
      <c r="L545" s="210"/>
      <c r="M545" s="211"/>
      <c r="N545" s="212"/>
      <c r="O545" s="212"/>
      <c r="P545" s="212"/>
      <c r="Q545" s="212"/>
      <c r="R545" s="212"/>
      <c r="S545" s="212"/>
      <c r="T545" s="213"/>
      <c r="AT545" s="214" t="s">
        <v>171</v>
      </c>
      <c r="AU545" s="214" t="s">
        <v>84</v>
      </c>
      <c r="AV545" s="11" t="s">
        <v>82</v>
      </c>
      <c r="AW545" s="11" t="s">
        <v>37</v>
      </c>
      <c r="AX545" s="11" t="s">
        <v>74</v>
      </c>
      <c r="AY545" s="214" t="s">
        <v>162</v>
      </c>
    </row>
    <row r="546" spans="2:65" s="12" customFormat="1" ht="13.5">
      <c r="B546" s="215"/>
      <c r="C546" s="216"/>
      <c r="D546" s="226" t="s">
        <v>171</v>
      </c>
      <c r="E546" s="227" t="s">
        <v>21</v>
      </c>
      <c r="F546" s="228" t="s">
        <v>898</v>
      </c>
      <c r="G546" s="216"/>
      <c r="H546" s="229">
        <v>1.9730000000000001</v>
      </c>
      <c r="I546" s="220"/>
      <c r="J546" s="216"/>
      <c r="K546" s="216"/>
      <c r="L546" s="221"/>
      <c r="M546" s="222"/>
      <c r="N546" s="223"/>
      <c r="O546" s="223"/>
      <c r="P546" s="223"/>
      <c r="Q546" s="223"/>
      <c r="R546" s="223"/>
      <c r="S546" s="223"/>
      <c r="T546" s="224"/>
      <c r="AT546" s="225" t="s">
        <v>171</v>
      </c>
      <c r="AU546" s="225" t="s">
        <v>84</v>
      </c>
      <c r="AV546" s="12" t="s">
        <v>84</v>
      </c>
      <c r="AW546" s="12" t="s">
        <v>37</v>
      </c>
      <c r="AX546" s="12" t="s">
        <v>74</v>
      </c>
      <c r="AY546" s="225" t="s">
        <v>162</v>
      </c>
    </row>
    <row r="547" spans="2:65" s="1" customFormat="1" ht="22.5" customHeight="1">
      <c r="B547" s="39"/>
      <c r="C547" s="230" t="s">
        <v>899</v>
      </c>
      <c r="D547" s="230" t="s">
        <v>275</v>
      </c>
      <c r="E547" s="231" t="s">
        <v>900</v>
      </c>
      <c r="F547" s="232" t="s">
        <v>901</v>
      </c>
      <c r="G547" s="233" t="s">
        <v>257</v>
      </c>
      <c r="H547" s="234">
        <v>2.1309999999999998</v>
      </c>
      <c r="I547" s="235"/>
      <c r="J547" s="236">
        <f>ROUND(I547*H547,2)</f>
        <v>0</v>
      </c>
      <c r="K547" s="232" t="s">
        <v>168</v>
      </c>
      <c r="L547" s="237"/>
      <c r="M547" s="238" t="s">
        <v>21</v>
      </c>
      <c r="N547" s="239" t="s">
        <v>45</v>
      </c>
      <c r="O547" s="40"/>
      <c r="P547" s="200">
        <f>O547*H547</f>
        <v>0</v>
      </c>
      <c r="Q547" s="200">
        <v>1</v>
      </c>
      <c r="R547" s="200">
        <f>Q547*H547</f>
        <v>2.1309999999999998</v>
      </c>
      <c r="S547" s="200">
        <v>0</v>
      </c>
      <c r="T547" s="201">
        <f>S547*H547</f>
        <v>0</v>
      </c>
      <c r="AR547" s="22" t="s">
        <v>205</v>
      </c>
      <c r="AT547" s="22" t="s">
        <v>275</v>
      </c>
      <c r="AU547" s="22" t="s">
        <v>84</v>
      </c>
      <c r="AY547" s="22" t="s">
        <v>162</v>
      </c>
      <c r="BE547" s="202">
        <f>IF(N547="základní",J547,0)</f>
        <v>0</v>
      </c>
      <c r="BF547" s="202">
        <f>IF(N547="snížená",J547,0)</f>
        <v>0</v>
      </c>
      <c r="BG547" s="202">
        <f>IF(N547="zákl. přenesená",J547,0)</f>
        <v>0</v>
      </c>
      <c r="BH547" s="202">
        <f>IF(N547="sníž. přenesená",J547,0)</f>
        <v>0</v>
      </c>
      <c r="BI547" s="202">
        <f>IF(N547="nulová",J547,0)</f>
        <v>0</v>
      </c>
      <c r="BJ547" s="22" t="s">
        <v>82</v>
      </c>
      <c r="BK547" s="202">
        <f>ROUND(I547*H547,2)</f>
        <v>0</v>
      </c>
      <c r="BL547" s="22" t="s">
        <v>169</v>
      </c>
      <c r="BM547" s="22" t="s">
        <v>902</v>
      </c>
    </row>
    <row r="548" spans="2:65" s="12" customFormat="1" ht="13.5">
      <c r="B548" s="215"/>
      <c r="C548" s="216"/>
      <c r="D548" s="226" t="s">
        <v>171</v>
      </c>
      <c r="E548" s="216"/>
      <c r="F548" s="228" t="s">
        <v>903</v>
      </c>
      <c r="G548" s="216"/>
      <c r="H548" s="229">
        <v>2.1309999999999998</v>
      </c>
      <c r="I548" s="220"/>
      <c r="J548" s="216"/>
      <c r="K548" s="216"/>
      <c r="L548" s="221"/>
      <c r="M548" s="222"/>
      <c r="N548" s="223"/>
      <c r="O548" s="223"/>
      <c r="P548" s="223"/>
      <c r="Q548" s="223"/>
      <c r="R548" s="223"/>
      <c r="S548" s="223"/>
      <c r="T548" s="224"/>
      <c r="AT548" s="225" t="s">
        <v>171</v>
      </c>
      <c r="AU548" s="225" t="s">
        <v>84</v>
      </c>
      <c r="AV548" s="12" t="s">
        <v>84</v>
      </c>
      <c r="AW548" s="12" t="s">
        <v>6</v>
      </c>
      <c r="AX548" s="12" t="s">
        <v>82</v>
      </c>
      <c r="AY548" s="225" t="s">
        <v>162</v>
      </c>
    </row>
    <row r="549" spans="2:65" s="1" customFormat="1" ht="31.5" customHeight="1">
      <c r="B549" s="39"/>
      <c r="C549" s="191" t="s">
        <v>904</v>
      </c>
      <c r="D549" s="191" t="s">
        <v>164</v>
      </c>
      <c r="E549" s="192" t="s">
        <v>805</v>
      </c>
      <c r="F549" s="193" t="s">
        <v>806</v>
      </c>
      <c r="G549" s="194" t="s">
        <v>257</v>
      </c>
      <c r="H549" s="195">
        <v>2.3759999999999999</v>
      </c>
      <c r="I549" s="196"/>
      <c r="J549" s="197">
        <f>ROUND(I549*H549,2)</f>
        <v>0</v>
      </c>
      <c r="K549" s="193" t="s">
        <v>168</v>
      </c>
      <c r="L549" s="59"/>
      <c r="M549" s="198" t="s">
        <v>21</v>
      </c>
      <c r="N549" s="199" t="s">
        <v>45</v>
      </c>
      <c r="O549" s="40"/>
      <c r="P549" s="200">
        <f>O549*H549</f>
        <v>0</v>
      </c>
      <c r="Q549" s="200">
        <v>1.7090000000000001E-2</v>
      </c>
      <c r="R549" s="200">
        <f>Q549*H549</f>
        <v>4.0605839999999997E-2</v>
      </c>
      <c r="S549" s="200">
        <v>0</v>
      </c>
      <c r="T549" s="201">
        <f>S549*H549</f>
        <v>0</v>
      </c>
      <c r="AR549" s="22" t="s">
        <v>169</v>
      </c>
      <c r="AT549" s="22" t="s">
        <v>164</v>
      </c>
      <c r="AU549" s="22" t="s">
        <v>84</v>
      </c>
      <c r="AY549" s="22" t="s">
        <v>162</v>
      </c>
      <c r="BE549" s="202">
        <f>IF(N549="základní",J549,0)</f>
        <v>0</v>
      </c>
      <c r="BF549" s="202">
        <f>IF(N549="snížená",J549,0)</f>
        <v>0</v>
      </c>
      <c r="BG549" s="202">
        <f>IF(N549="zákl. přenesená",J549,0)</f>
        <v>0</v>
      </c>
      <c r="BH549" s="202">
        <f>IF(N549="sníž. přenesená",J549,0)</f>
        <v>0</v>
      </c>
      <c r="BI549" s="202">
        <f>IF(N549="nulová",J549,0)</f>
        <v>0</v>
      </c>
      <c r="BJ549" s="22" t="s">
        <v>82</v>
      </c>
      <c r="BK549" s="202">
        <f>ROUND(I549*H549,2)</f>
        <v>0</v>
      </c>
      <c r="BL549" s="22" t="s">
        <v>169</v>
      </c>
      <c r="BM549" s="22" t="s">
        <v>905</v>
      </c>
    </row>
    <row r="550" spans="2:65" s="11" customFormat="1" ht="13.5">
      <c r="B550" s="203"/>
      <c r="C550" s="204"/>
      <c r="D550" s="205" t="s">
        <v>171</v>
      </c>
      <c r="E550" s="206" t="s">
        <v>21</v>
      </c>
      <c r="F550" s="207" t="s">
        <v>906</v>
      </c>
      <c r="G550" s="204"/>
      <c r="H550" s="208" t="s">
        <v>21</v>
      </c>
      <c r="I550" s="209"/>
      <c r="J550" s="204"/>
      <c r="K550" s="204"/>
      <c r="L550" s="210"/>
      <c r="M550" s="211"/>
      <c r="N550" s="212"/>
      <c r="O550" s="212"/>
      <c r="P550" s="212"/>
      <c r="Q550" s="212"/>
      <c r="R550" s="212"/>
      <c r="S550" s="212"/>
      <c r="T550" s="213"/>
      <c r="AT550" s="214" t="s">
        <v>171</v>
      </c>
      <c r="AU550" s="214" t="s">
        <v>84</v>
      </c>
      <c r="AV550" s="11" t="s">
        <v>82</v>
      </c>
      <c r="AW550" s="11" t="s">
        <v>37</v>
      </c>
      <c r="AX550" s="11" t="s">
        <v>74</v>
      </c>
      <c r="AY550" s="214" t="s">
        <v>162</v>
      </c>
    </row>
    <row r="551" spans="2:65" s="12" customFormat="1" ht="13.5">
      <c r="B551" s="215"/>
      <c r="C551" s="216"/>
      <c r="D551" s="226" t="s">
        <v>171</v>
      </c>
      <c r="E551" s="227" t="s">
        <v>21</v>
      </c>
      <c r="F551" s="228" t="s">
        <v>907</v>
      </c>
      <c r="G551" s="216"/>
      <c r="H551" s="229">
        <v>2.3759999999999999</v>
      </c>
      <c r="I551" s="220"/>
      <c r="J551" s="216"/>
      <c r="K551" s="216"/>
      <c r="L551" s="221"/>
      <c r="M551" s="222"/>
      <c r="N551" s="223"/>
      <c r="O551" s="223"/>
      <c r="P551" s="223"/>
      <c r="Q551" s="223"/>
      <c r="R551" s="223"/>
      <c r="S551" s="223"/>
      <c r="T551" s="224"/>
      <c r="AT551" s="225" t="s">
        <v>171</v>
      </c>
      <c r="AU551" s="225" t="s">
        <v>84</v>
      </c>
      <c r="AV551" s="12" t="s">
        <v>84</v>
      </c>
      <c r="AW551" s="12" t="s">
        <v>37</v>
      </c>
      <c r="AX551" s="12" t="s">
        <v>74</v>
      </c>
      <c r="AY551" s="225" t="s">
        <v>162</v>
      </c>
    </row>
    <row r="552" spans="2:65" s="1" customFormat="1" ht="22.5" customHeight="1">
      <c r="B552" s="39"/>
      <c r="C552" s="230" t="s">
        <v>908</v>
      </c>
      <c r="D552" s="230" t="s">
        <v>275</v>
      </c>
      <c r="E552" s="231" t="s">
        <v>909</v>
      </c>
      <c r="F552" s="232" t="s">
        <v>910</v>
      </c>
      <c r="G552" s="233" t="s">
        <v>257</v>
      </c>
      <c r="H552" s="234">
        <v>2.5659999999999998</v>
      </c>
      <c r="I552" s="235"/>
      <c r="J552" s="236">
        <f>ROUND(I552*H552,2)</f>
        <v>0</v>
      </c>
      <c r="K552" s="232" t="s">
        <v>168</v>
      </c>
      <c r="L552" s="237"/>
      <c r="M552" s="238" t="s">
        <v>21</v>
      </c>
      <c r="N552" s="239" t="s">
        <v>45</v>
      </c>
      <c r="O552" s="40"/>
      <c r="P552" s="200">
        <f>O552*H552</f>
        <v>0</v>
      </c>
      <c r="Q552" s="200">
        <v>1</v>
      </c>
      <c r="R552" s="200">
        <f>Q552*H552</f>
        <v>2.5659999999999998</v>
      </c>
      <c r="S552" s="200">
        <v>0</v>
      </c>
      <c r="T552" s="201">
        <f>S552*H552</f>
        <v>0</v>
      </c>
      <c r="AR552" s="22" t="s">
        <v>205</v>
      </c>
      <c r="AT552" s="22" t="s">
        <v>275</v>
      </c>
      <c r="AU552" s="22" t="s">
        <v>84</v>
      </c>
      <c r="AY552" s="22" t="s">
        <v>162</v>
      </c>
      <c r="BE552" s="202">
        <f>IF(N552="základní",J552,0)</f>
        <v>0</v>
      </c>
      <c r="BF552" s="202">
        <f>IF(N552="snížená",J552,0)</f>
        <v>0</v>
      </c>
      <c r="BG552" s="202">
        <f>IF(N552="zákl. přenesená",J552,0)</f>
        <v>0</v>
      </c>
      <c r="BH552" s="202">
        <f>IF(N552="sníž. přenesená",J552,0)</f>
        <v>0</v>
      </c>
      <c r="BI552" s="202">
        <f>IF(N552="nulová",J552,0)</f>
        <v>0</v>
      </c>
      <c r="BJ552" s="22" t="s">
        <v>82</v>
      </c>
      <c r="BK552" s="202">
        <f>ROUND(I552*H552,2)</f>
        <v>0</v>
      </c>
      <c r="BL552" s="22" t="s">
        <v>169</v>
      </c>
      <c r="BM552" s="22" t="s">
        <v>911</v>
      </c>
    </row>
    <row r="553" spans="2:65" s="1" customFormat="1" ht="27">
      <c r="B553" s="39"/>
      <c r="C553" s="61"/>
      <c r="D553" s="205" t="s">
        <v>397</v>
      </c>
      <c r="E553" s="61"/>
      <c r="F553" s="240" t="s">
        <v>912</v>
      </c>
      <c r="G553" s="61"/>
      <c r="H553" s="61"/>
      <c r="I553" s="161"/>
      <c r="J553" s="61"/>
      <c r="K553" s="61"/>
      <c r="L553" s="59"/>
      <c r="M553" s="241"/>
      <c r="N553" s="40"/>
      <c r="O553" s="40"/>
      <c r="P553" s="40"/>
      <c r="Q553" s="40"/>
      <c r="R553" s="40"/>
      <c r="S553" s="40"/>
      <c r="T553" s="76"/>
      <c r="AT553" s="22" t="s">
        <v>397</v>
      </c>
      <c r="AU553" s="22" t="s">
        <v>84</v>
      </c>
    </row>
    <row r="554" spans="2:65" s="12" customFormat="1" ht="13.5">
      <c r="B554" s="215"/>
      <c r="C554" s="216"/>
      <c r="D554" s="226" t="s">
        <v>171</v>
      </c>
      <c r="E554" s="216"/>
      <c r="F554" s="228" t="s">
        <v>913</v>
      </c>
      <c r="G554" s="216"/>
      <c r="H554" s="229">
        <v>2.5659999999999998</v>
      </c>
      <c r="I554" s="220"/>
      <c r="J554" s="216"/>
      <c r="K554" s="216"/>
      <c r="L554" s="221"/>
      <c r="M554" s="222"/>
      <c r="N554" s="223"/>
      <c r="O554" s="223"/>
      <c r="P554" s="223"/>
      <c r="Q554" s="223"/>
      <c r="R554" s="223"/>
      <c r="S554" s="223"/>
      <c r="T554" s="224"/>
      <c r="AT554" s="225" t="s">
        <v>171</v>
      </c>
      <c r="AU554" s="225" t="s">
        <v>84</v>
      </c>
      <c r="AV554" s="12" t="s">
        <v>84</v>
      </c>
      <c r="AW554" s="12" t="s">
        <v>6</v>
      </c>
      <c r="AX554" s="12" t="s">
        <v>82</v>
      </c>
      <c r="AY554" s="225" t="s">
        <v>162</v>
      </c>
    </row>
    <row r="555" spans="2:65" s="1" customFormat="1" ht="22.5" customHeight="1">
      <c r="B555" s="39"/>
      <c r="C555" s="191" t="s">
        <v>914</v>
      </c>
      <c r="D555" s="191" t="s">
        <v>164</v>
      </c>
      <c r="E555" s="192" t="s">
        <v>915</v>
      </c>
      <c r="F555" s="193" t="s">
        <v>916</v>
      </c>
      <c r="G555" s="194" t="s">
        <v>917</v>
      </c>
      <c r="H555" s="195">
        <v>21</v>
      </c>
      <c r="I555" s="196"/>
      <c r="J555" s="197">
        <f>ROUND(I555*H555,2)</f>
        <v>0</v>
      </c>
      <c r="K555" s="193" t="s">
        <v>168</v>
      </c>
      <c r="L555" s="59"/>
      <c r="M555" s="198" t="s">
        <v>21</v>
      </c>
      <c r="N555" s="199" t="s">
        <v>45</v>
      </c>
      <c r="O555" s="40"/>
      <c r="P555" s="200">
        <f>O555*H555</f>
        <v>0</v>
      </c>
      <c r="Q555" s="200">
        <v>6.0000000000000002E-5</v>
      </c>
      <c r="R555" s="200">
        <f>Q555*H555</f>
        <v>1.2600000000000001E-3</v>
      </c>
      <c r="S555" s="200">
        <v>0</v>
      </c>
      <c r="T555" s="201">
        <f>S555*H555</f>
        <v>0</v>
      </c>
      <c r="AR555" s="22" t="s">
        <v>169</v>
      </c>
      <c r="AT555" s="22" t="s">
        <v>164</v>
      </c>
      <c r="AU555" s="22" t="s">
        <v>84</v>
      </c>
      <c r="AY555" s="22" t="s">
        <v>162</v>
      </c>
      <c r="BE555" s="202">
        <f>IF(N555="základní",J555,0)</f>
        <v>0</v>
      </c>
      <c r="BF555" s="202">
        <f>IF(N555="snížená",J555,0)</f>
        <v>0</v>
      </c>
      <c r="BG555" s="202">
        <f>IF(N555="zákl. přenesená",J555,0)</f>
        <v>0</v>
      </c>
      <c r="BH555" s="202">
        <f>IF(N555="sníž. přenesená",J555,0)</f>
        <v>0</v>
      </c>
      <c r="BI555" s="202">
        <f>IF(N555="nulová",J555,0)</f>
        <v>0</v>
      </c>
      <c r="BJ555" s="22" t="s">
        <v>82</v>
      </c>
      <c r="BK555" s="202">
        <f>ROUND(I555*H555,2)</f>
        <v>0</v>
      </c>
      <c r="BL555" s="22" t="s">
        <v>169</v>
      </c>
      <c r="BM555" s="22" t="s">
        <v>918</v>
      </c>
    </row>
    <row r="556" spans="2:65" s="11" customFormat="1" ht="13.5">
      <c r="B556" s="203"/>
      <c r="C556" s="204"/>
      <c r="D556" s="205" t="s">
        <v>171</v>
      </c>
      <c r="E556" s="206" t="s">
        <v>21</v>
      </c>
      <c r="F556" s="207" t="s">
        <v>919</v>
      </c>
      <c r="G556" s="204"/>
      <c r="H556" s="208" t="s">
        <v>21</v>
      </c>
      <c r="I556" s="209"/>
      <c r="J556" s="204"/>
      <c r="K556" s="204"/>
      <c r="L556" s="210"/>
      <c r="M556" s="211"/>
      <c r="N556" s="212"/>
      <c r="O556" s="212"/>
      <c r="P556" s="212"/>
      <c r="Q556" s="212"/>
      <c r="R556" s="212"/>
      <c r="S556" s="212"/>
      <c r="T556" s="213"/>
      <c r="AT556" s="214" t="s">
        <v>171</v>
      </c>
      <c r="AU556" s="214" t="s">
        <v>84</v>
      </c>
      <c r="AV556" s="11" t="s">
        <v>82</v>
      </c>
      <c r="AW556" s="11" t="s">
        <v>37</v>
      </c>
      <c r="AX556" s="11" t="s">
        <v>74</v>
      </c>
      <c r="AY556" s="214" t="s">
        <v>162</v>
      </c>
    </row>
    <row r="557" spans="2:65" s="12" customFormat="1" ht="13.5">
      <c r="B557" s="215"/>
      <c r="C557" s="216"/>
      <c r="D557" s="226" t="s">
        <v>171</v>
      </c>
      <c r="E557" s="227" t="s">
        <v>21</v>
      </c>
      <c r="F557" s="228" t="s">
        <v>9</v>
      </c>
      <c r="G557" s="216"/>
      <c r="H557" s="229">
        <v>21</v>
      </c>
      <c r="I557" s="220"/>
      <c r="J557" s="216"/>
      <c r="K557" s="216"/>
      <c r="L557" s="221"/>
      <c r="M557" s="222"/>
      <c r="N557" s="223"/>
      <c r="O557" s="223"/>
      <c r="P557" s="223"/>
      <c r="Q557" s="223"/>
      <c r="R557" s="223"/>
      <c r="S557" s="223"/>
      <c r="T557" s="224"/>
      <c r="AT557" s="225" t="s">
        <v>171</v>
      </c>
      <c r="AU557" s="225" t="s">
        <v>84</v>
      </c>
      <c r="AV557" s="12" t="s">
        <v>84</v>
      </c>
      <c r="AW557" s="12" t="s">
        <v>37</v>
      </c>
      <c r="AX557" s="12" t="s">
        <v>74</v>
      </c>
      <c r="AY557" s="225" t="s">
        <v>162</v>
      </c>
    </row>
    <row r="558" spans="2:65" s="1" customFormat="1" ht="22.5" customHeight="1">
      <c r="B558" s="39"/>
      <c r="C558" s="230" t="s">
        <v>920</v>
      </c>
      <c r="D558" s="230" t="s">
        <v>275</v>
      </c>
      <c r="E558" s="231" t="s">
        <v>921</v>
      </c>
      <c r="F558" s="232" t="s">
        <v>922</v>
      </c>
      <c r="G558" s="233" t="s">
        <v>257</v>
      </c>
      <c r="H558" s="234">
        <v>2.3E-2</v>
      </c>
      <c r="I558" s="235"/>
      <c r="J558" s="236">
        <f>ROUND(I558*H558,2)</f>
        <v>0</v>
      </c>
      <c r="K558" s="232" t="s">
        <v>168</v>
      </c>
      <c r="L558" s="237"/>
      <c r="M558" s="238" t="s">
        <v>21</v>
      </c>
      <c r="N558" s="239" t="s">
        <v>45</v>
      </c>
      <c r="O558" s="40"/>
      <c r="P558" s="200">
        <f>O558*H558</f>
        <v>0</v>
      </c>
      <c r="Q558" s="200">
        <v>1</v>
      </c>
      <c r="R558" s="200">
        <f>Q558*H558</f>
        <v>2.3E-2</v>
      </c>
      <c r="S558" s="200">
        <v>0</v>
      </c>
      <c r="T558" s="201">
        <f>S558*H558</f>
        <v>0</v>
      </c>
      <c r="AR558" s="22" t="s">
        <v>205</v>
      </c>
      <c r="AT558" s="22" t="s">
        <v>275</v>
      </c>
      <c r="AU558" s="22" t="s">
        <v>84</v>
      </c>
      <c r="AY558" s="22" t="s">
        <v>162</v>
      </c>
      <c r="BE558" s="202">
        <f>IF(N558="základní",J558,0)</f>
        <v>0</v>
      </c>
      <c r="BF558" s="202">
        <f>IF(N558="snížená",J558,0)</f>
        <v>0</v>
      </c>
      <c r="BG558" s="202">
        <f>IF(N558="zákl. přenesená",J558,0)</f>
        <v>0</v>
      </c>
      <c r="BH558" s="202">
        <f>IF(N558="sníž. přenesená",J558,0)</f>
        <v>0</v>
      </c>
      <c r="BI558" s="202">
        <f>IF(N558="nulová",J558,0)</f>
        <v>0</v>
      </c>
      <c r="BJ558" s="22" t="s">
        <v>82</v>
      </c>
      <c r="BK558" s="202">
        <f>ROUND(I558*H558,2)</f>
        <v>0</v>
      </c>
      <c r="BL558" s="22" t="s">
        <v>169</v>
      </c>
      <c r="BM558" s="22" t="s">
        <v>923</v>
      </c>
    </row>
    <row r="559" spans="2:65" s="1" customFormat="1" ht="27">
      <c r="B559" s="39"/>
      <c r="C559" s="61"/>
      <c r="D559" s="205" t="s">
        <v>397</v>
      </c>
      <c r="E559" s="61"/>
      <c r="F559" s="240" t="s">
        <v>924</v>
      </c>
      <c r="G559" s="61"/>
      <c r="H559" s="61"/>
      <c r="I559" s="161"/>
      <c r="J559" s="61"/>
      <c r="K559" s="61"/>
      <c r="L559" s="59"/>
      <c r="M559" s="241"/>
      <c r="N559" s="40"/>
      <c r="O559" s="40"/>
      <c r="P559" s="40"/>
      <c r="Q559" s="40"/>
      <c r="R559" s="40"/>
      <c r="S559" s="40"/>
      <c r="T559" s="76"/>
      <c r="AT559" s="22" t="s">
        <v>397</v>
      </c>
      <c r="AU559" s="22" t="s">
        <v>84</v>
      </c>
    </row>
    <row r="560" spans="2:65" s="12" customFormat="1" ht="13.5">
      <c r="B560" s="215"/>
      <c r="C560" s="216"/>
      <c r="D560" s="226" t="s">
        <v>171</v>
      </c>
      <c r="E560" s="227" t="s">
        <v>21</v>
      </c>
      <c r="F560" s="228" t="s">
        <v>925</v>
      </c>
      <c r="G560" s="216"/>
      <c r="H560" s="229">
        <v>2.3E-2</v>
      </c>
      <c r="I560" s="220"/>
      <c r="J560" s="216"/>
      <c r="K560" s="216"/>
      <c r="L560" s="221"/>
      <c r="M560" s="222"/>
      <c r="N560" s="223"/>
      <c r="O560" s="223"/>
      <c r="P560" s="223"/>
      <c r="Q560" s="223"/>
      <c r="R560" s="223"/>
      <c r="S560" s="223"/>
      <c r="T560" s="224"/>
      <c r="AT560" s="225" t="s">
        <v>171</v>
      </c>
      <c r="AU560" s="225" t="s">
        <v>84</v>
      </c>
      <c r="AV560" s="12" t="s">
        <v>84</v>
      </c>
      <c r="AW560" s="12" t="s">
        <v>37</v>
      </c>
      <c r="AX560" s="12" t="s">
        <v>74</v>
      </c>
      <c r="AY560" s="225" t="s">
        <v>162</v>
      </c>
    </row>
    <row r="561" spans="2:65" s="1" customFormat="1" ht="44.25" customHeight="1">
      <c r="B561" s="39"/>
      <c r="C561" s="191" t="s">
        <v>926</v>
      </c>
      <c r="D561" s="191" t="s">
        <v>164</v>
      </c>
      <c r="E561" s="192" t="s">
        <v>927</v>
      </c>
      <c r="F561" s="193" t="s">
        <v>928</v>
      </c>
      <c r="G561" s="194" t="s">
        <v>357</v>
      </c>
      <c r="H561" s="195">
        <v>118</v>
      </c>
      <c r="I561" s="196"/>
      <c r="J561" s="197">
        <f>ROUND(I561*H561,2)</f>
        <v>0</v>
      </c>
      <c r="K561" s="193" t="s">
        <v>168</v>
      </c>
      <c r="L561" s="59"/>
      <c r="M561" s="198" t="s">
        <v>21</v>
      </c>
      <c r="N561" s="199" t="s">
        <v>45</v>
      </c>
      <c r="O561" s="40"/>
      <c r="P561" s="200">
        <f>O561*H561</f>
        <v>0</v>
      </c>
      <c r="Q561" s="200">
        <v>8.6419999999999997E-2</v>
      </c>
      <c r="R561" s="200">
        <f>Q561*H561</f>
        <v>10.197559999999999</v>
      </c>
      <c r="S561" s="200">
        <v>0</v>
      </c>
      <c r="T561" s="201">
        <f>S561*H561</f>
        <v>0</v>
      </c>
      <c r="AR561" s="22" t="s">
        <v>169</v>
      </c>
      <c r="AT561" s="22" t="s">
        <v>164</v>
      </c>
      <c r="AU561" s="22" t="s">
        <v>84</v>
      </c>
      <c r="AY561" s="22" t="s">
        <v>162</v>
      </c>
      <c r="BE561" s="202">
        <f>IF(N561="základní",J561,0)</f>
        <v>0</v>
      </c>
      <c r="BF561" s="202">
        <f>IF(N561="snížená",J561,0)</f>
        <v>0</v>
      </c>
      <c r="BG561" s="202">
        <f>IF(N561="zákl. přenesená",J561,0)</f>
        <v>0</v>
      </c>
      <c r="BH561" s="202">
        <f>IF(N561="sníž. přenesená",J561,0)</f>
        <v>0</v>
      </c>
      <c r="BI561" s="202">
        <f>IF(N561="nulová",J561,0)</f>
        <v>0</v>
      </c>
      <c r="BJ561" s="22" t="s">
        <v>82</v>
      </c>
      <c r="BK561" s="202">
        <f>ROUND(I561*H561,2)</f>
        <v>0</v>
      </c>
      <c r="BL561" s="22" t="s">
        <v>169</v>
      </c>
      <c r="BM561" s="22" t="s">
        <v>929</v>
      </c>
    </row>
    <row r="562" spans="2:65" s="11" customFormat="1" ht="13.5">
      <c r="B562" s="203"/>
      <c r="C562" s="204"/>
      <c r="D562" s="205" t="s">
        <v>171</v>
      </c>
      <c r="E562" s="206" t="s">
        <v>21</v>
      </c>
      <c r="F562" s="207" t="s">
        <v>930</v>
      </c>
      <c r="G562" s="204"/>
      <c r="H562" s="208" t="s">
        <v>21</v>
      </c>
      <c r="I562" s="209"/>
      <c r="J562" s="204"/>
      <c r="K562" s="204"/>
      <c r="L562" s="210"/>
      <c r="M562" s="211"/>
      <c r="N562" s="212"/>
      <c r="O562" s="212"/>
      <c r="P562" s="212"/>
      <c r="Q562" s="212"/>
      <c r="R562" s="212"/>
      <c r="S562" s="212"/>
      <c r="T562" s="213"/>
      <c r="AT562" s="214" t="s">
        <v>171</v>
      </c>
      <c r="AU562" s="214" t="s">
        <v>84</v>
      </c>
      <c r="AV562" s="11" t="s">
        <v>82</v>
      </c>
      <c r="AW562" s="11" t="s">
        <v>37</v>
      </c>
      <c r="AX562" s="11" t="s">
        <v>74</v>
      </c>
      <c r="AY562" s="214" t="s">
        <v>162</v>
      </c>
    </row>
    <row r="563" spans="2:65" s="12" customFormat="1" ht="13.5">
      <c r="B563" s="215"/>
      <c r="C563" s="216"/>
      <c r="D563" s="205" t="s">
        <v>171</v>
      </c>
      <c r="E563" s="217" t="s">
        <v>21</v>
      </c>
      <c r="F563" s="218" t="s">
        <v>406</v>
      </c>
      <c r="G563" s="216"/>
      <c r="H563" s="219">
        <v>43</v>
      </c>
      <c r="I563" s="220"/>
      <c r="J563" s="216"/>
      <c r="K563" s="216"/>
      <c r="L563" s="221"/>
      <c r="M563" s="222"/>
      <c r="N563" s="223"/>
      <c r="O563" s="223"/>
      <c r="P563" s="223"/>
      <c r="Q563" s="223"/>
      <c r="R563" s="223"/>
      <c r="S563" s="223"/>
      <c r="T563" s="224"/>
      <c r="AT563" s="225" t="s">
        <v>171</v>
      </c>
      <c r="AU563" s="225" t="s">
        <v>84</v>
      </c>
      <c r="AV563" s="12" t="s">
        <v>84</v>
      </c>
      <c r="AW563" s="12" t="s">
        <v>37</v>
      </c>
      <c r="AX563" s="12" t="s">
        <v>74</v>
      </c>
      <c r="AY563" s="225" t="s">
        <v>162</v>
      </c>
    </row>
    <row r="564" spans="2:65" s="11" customFormat="1" ht="13.5">
      <c r="B564" s="203"/>
      <c r="C564" s="204"/>
      <c r="D564" s="205" t="s">
        <v>171</v>
      </c>
      <c r="E564" s="206" t="s">
        <v>21</v>
      </c>
      <c r="F564" s="207" t="s">
        <v>931</v>
      </c>
      <c r="G564" s="204"/>
      <c r="H564" s="208" t="s">
        <v>21</v>
      </c>
      <c r="I564" s="209"/>
      <c r="J564" s="204"/>
      <c r="K564" s="204"/>
      <c r="L564" s="210"/>
      <c r="M564" s="211"/>
      <c r="N564" s="212"/>
      <c r="O564" s="212"/>
      <c r="P564" s="212"/>
      <c r="Q564" s="212"/>
      <c r="R564" s="212"/>
      <c r="S564" s="212"/>
      <c r="T564" s="213"/>
      <c r="AT564" s="214" t="s">
        <v>171</v>
      </c>
      <c r="AU564" s="214" t="s">
        <v>84</v>
      </c>
      <c r="AV564" s="11" t="s">
        <v>82</v>
      </c>
      <c r="AW564" s="11" t="s">
        <v>37</v>
      </c>
      <c r="AX564" s="11" t="s">
        <v>74</v>
      </c>
      <c r="AY564" s="214" t="s">
        <v>162</v>
      </c>
    </row>
    <row r="565" spans="2:65" s="12" customFormat="1" ht="13.5">
      <c r="B565" s="215"/>
      <c r="C565" s="216"/>
      <c r="D565" s="205" t="s">
        <v>171</v>
      </c>
      <c r="E565" s="217" t="s">
        <v>21</v>
      </c>
      <c r="F565" s="218" t="s">
        <v>379</v>
      </c>
      <c r="G565" s="216"/>
      <c r="H565" s="219">
        <v>39</v>
      </c>
      <c r="I565" s="220"/>
      <c r="J565" s="216"/>
      <c r="K565" s="216"/>
      <c r="L565" s="221"/>
      <c r="M565" s="222"/>
      <c r="N565" s="223"/>
      <c r="O565" s="223"/>
      <c r="P565" s="223"/>
      <c r="Q565" s="223"/>
      <c r="R565" s="223"/>
      <c r="S565" s="223"/>
      <c r="T565" s="224"/>
      <c r="AT565" s="225" t="s">
        <v>171</v>
      </c>
      <c r="AU565" s="225" t="s">
        <v>84</v>
      </c>
      <c r="AV565" s="12" t="s">
        <v>84</v>
      </c>
      <c r="AW565" s="12" t="s">
        <v>37</v>
      </c>
      <c r="AX565" s="12" t="s">
        <v>74</v>
      </c>
      <c r="AY565" s="225" t="s">
        <v>162</v>
      </c>
    </row>
    <row r="566" spans="2:65" s="11" customFormat="1" ht="13.5">
      <c r="B566" s="203"/>
      <c r="C566" s="204"/>
      <c r="D566" s="205" t="s">
        <v>171</v>
      </c>
      <c r="E566" s="206" t="s">
        <v>21</v>
      </c>
      <c r="F566" s="207" t="s">
        <v>932</v>
      </c>
      <c r="G566" s="204"/>
      <c r="H566" s="208" t="s">
        <v>21</v>
      </c>
      <c r="I566" s="209"/>
      <c r="J566" s="204"/>
      <c r="K566" s="204"/>
      <c r="L566" s="210"/>
      <c r="M566" s="211"/>
      <c r="N566" s="212"/>
      <c r="O566" s="212"/>
      <c r="P566" s="212"/>
      <c r="Q566" s="212"/>
      <c r="R566" s="212"/>
      <c r="S566" s="212"/>
      <c r="T566" s="213"/>
      <c r="AT566" s="214" t="s">
        <v>171</v>
      </c>
      <c r="AU566" s="214" t="s">
        <v>84</v>
      </c>
      <c r="AV566" s="11" t="s">
        <v>82</v>
      </c>
      <c r="AW566" s="11" t="s">
        <v>37</v>
      </c>
      <c r="AX566" s="11" t="s">
        <v>74</v>
      </c>
      <c r="AY566" s="214" t="s">
        <v>162</v>
      </c>
    </row>
    <row r="567" spans="2:65" s="12" customFormat="1" ht="13.5">
      <c r="B567" s="215"/>
      <c r="C567" s="216"/>
      <c r="D567" s="226" t="s">
        <v>171</v>
      </c>
      <c r="E567" s="227" t="s">
        <v>21</v>
      </c>
      <c r="F567" s="228" t="s">
        <v>361</v>
      </c>
      <c r="G567" s="216"/>
      <c r="H567" s="229">
        <v>36</v>
      </c>
      <c r="I567" s="220"/>
      <c r="J567" s="216"/>
      <c r="K567" s="216"/>
      <c r="L567" s="221"/>
      <c r="M567" s="222"/>
      <c r="N567" s="223"/>
      <c r="O567" s="223"/>
      <c r="P567" s="223"/>
      <c r="Q567" s="223"/>
      <c r="R567" s="223"/>
      <c r="S567" s="223"/>
      <c r="T567" s="224"/>
      <c r="AT567" s="225" t="s">
        <v>171</v>
      </c>
      <c r="AU567" s="225" t="s">
        <v>84</v>
      </c>
      <c r="AV567" s="12" t="s">
        <v>84</v>
      </c>
      <c r="AW567" s="12" t="s">
        <v>37</v>
      </c>
      <c r="AX567" s="12" t="s">
        <v>74</v>
      </c>
      <c r="AY567" s="225" t="s">
        <v>162</v>
      </c>
    </row>
    <row r="568" spans="2:65" s="1" customFormat="1" ht="22.5" customHeight="1">
      <c r="B568" s="39"/>
      <c r="C568" s="230" t="s">
        <v>933</v>
      </c>
      <c r="D568" s="230" t="s">
        <v>275</v>
      </c>
      <c r="E568" s="231" t="s">
        <v>934</v>
      </c>
      <c r="F568" s="232" t="s">
        <v>935</v>
      </c>
      <c r="G568" s="233" t="s">
        <v>357</v>
      </c>
      <c r="H568" s="234">
        <v>43</v>
      </c>
      <c r="I568" s="235"/>
      <c r="J568" s="236">
        <f>ROUND(I568*H568,2)</f>
        <v>0</v>
      </c>
      <c r="K568" s="232" t="s">
        <v>168</v>
      </c>
      <c r="L568" s="237"/>
      <c r="M568" s="238" t="s">
        <v>21</v>
      </c>
      <c r="N568" s="239" t="s">
        <v>45</v>
      </c>
      <c r="O568" s="40"/>
      <c r="P568" s="200">
        <f>O568*H568</f>
        <v>0</v>
      </c>
      <c r="Q568" s="200">
        <v>0.09</v>
      </c>
      <c r="R568" s="200">
        <f>Q568*H568</f>
        <v>3.8699999999999997</v>
      </c>
      <c r="S568" s="200">
        <v>0</v>
      </c>
      <c r="T568" s="201">
        <f>S568*H568</f>
        <v>0</v>
      </c>
      <c r="AR568" s="22" t="s">
        <v>205</v>
      </c>
      <c r="AT568" s="22" t="s">
        <v>275</v>
      </c>
      <c r="AU568" s="22" t="s">
        <v>84</v>
      </c>
      <c r="AY568" s="22" t="s">
        <v>162</v>
      </c>
      <c r="BE568" s="202">
        <f>IF(N568="základní",J568,0)</f>
        <v>0</v>
      </c>
      <c r="BF568" s="202">
        <f>IF(N568="snížená",J568,0)</f>
        <v>0</v>
      </c>
      <c r="BG568" s="202">
        <f>IF(N568="zákl. přenesená",J568,0)</f>
        <v>0</v>
      </c>
      <c r="BH568" s="202">
        <f>IF(N568="sníž. přenesená",J568,0)</f>
        <v>0</v>
      </c>
      <c r="BI568" s="202">
        <f>IF(N568="nulová",J568,0)</f>
        <v>0</v>
      </c>
      <c r="BJ568" s="22" t="s">
        <v>82</v>
      </c>
      <c r="BK568" s="202">
        <f>ROUND(I568*H568,2)</f>
        <v>0</v>
      </c>
      <c r="BL568" s="22" t="s">
        <v>169</v>
      </c>
      <c r="BM568" s="22" t="s">
        <v>936</v>
      </c>
    </row>
    <row r="569" spans="2:65" s="1" customFormat="1" ht="22.5" customHeight="1">
      <c r="B569" s="39"/>
      <c r="C569" s="230" t="s">
        <v>937</v>
      </c>
      <c r="D569" s="230" t="s">
        <v>275</v>
      </c>
      <c r="E569" s="231" t="s">
        <v>938</v>
      </c>
      <c r="F569" s="232" t="s">
        <v>939</v>
      </c>
      <c r="G569" s="233" t="s">
        <v>357</v>
      </c>
      <c r="H569" s="234">
        <v>39</v>
      </c>
      <c r="I569" s="235"/>
      <c r="J569" s="236">
        <f>ROUND(I569*H569,2)</f>
        <v>0</v>
      </c>
      <c r="K569" s="232" t="s">
        <v>168</v>
      </c>
      <c r="L569" s="237"/>
      <c r="M569" s="238" t="s">
        <v>21</v>
      </c>
      <c r="N569" s="239" t="s">
        <v>45</v>
      </c>
      <c r="O569" s="40"/>
      <c r="P569" s="200">
        <f>O569*H569</f>
        <v>0</v>
      </c>
      <c r="Q569" s="200">
        <v>0.10299999999999999</v>
      </c>
      <c r="R569" s="200">
        <f>Q569*H569</f>
        <v>4.0169999999999995</v>
      </c>
      <c r="S569" s="200">
        <v>0</v>
      </c>
      <c r="T569" s="201">
        <f>S569*H569</f>
        <v>0</v>
      </c>
      <c r="AR569" s="22" t="s">
        <v>205</v>
      </c>
      <c r="AT569" s="22" t="s">
        <v>275</v>
      </c>
      <c r="AU569" s="22" t="s">
        <v>84</v>
      </c>
      <c r="AY569" s="22" t="s">
        <v>162</v>
      </c>
      <c r="BE569" s="202">
        <f>IF(N569="základní",J569,0)</f>
        <v>0</v>
      </c>
      <c r="BF569" s="202">
        <f>IF(N569="snížená",J569,0)</f>
        <v>0</v>
      </c>
      <c r="BG569" s="202">
        <f>IF(N569="zákl. přenesená",J569,0)</f>
        <v>0</v>
      </c>
      <c r="BH569" s="202">
        <f>IF(N569="sníž. přenesená",J569,0)</f>
        <v>0</v>
      </c>
      <c r="BI569" s="202">
        <f>IF(N569="nulová",J569,0)</f>
        <v>0</v>
      </c>
      <c r="BJ569" s="22" t="s">
        <v>82</v>
      </c>
      <c r="BK569" s="202">
        <f>ROUND(I569*H569,2)</f>
        <v>0</v>
      </c>
      <c r="BL569" s="22" t="s">
        <v>169</v>
      </c>
      <c r="BM569" s="22" t="s">
        <v>940</v>
      </c>
    </row>
    <row r="570" spans="2:65" s="1" customFormat="1" ht="22.5" customHeight="1">
      <c r="B570" s="39"/>
      <c r="C570" s="230" t="s">
        <v>941</v>
      </c>
      <c r="D570" s="230" t="s">
        <v>275</v>
      </c>
      <c r="E570" s="231" t="s">
        <v>942</v>
      </c>
      <c r="F570" s="232" t="s">
        <v>943</v>
      </c>
      <c r="G570" s="233" t="s">
        <v>357</v>
      </c>
      <c r="H570" s="234">
        <v>36</v>
      </c>
      <c r="I570" s="235"/>
      <c r="J570" s="236">
        <f>ROUND(I570*H570,2)</f>
        <v>0</v>
      </c>
      <c r="K570" s="232" t="s">
        <v>168</v>
      </c>
      <c r="L570" s="237"/>
      <c r="M570" s="238" t="s">
        <v>21</v>
      </c>
      <c r="N570" s="239" t="s">
        <v>45</v>
      </c>
      <c r="O570" s="40"/>
      <c r="P570" s="200">
        <f>O570*H570</f>
        <v>0</v>
      </c>
      <c r="Q570" s="200">
        <v>0.12</v>
      </c>
      <c r="R570" s="200">
        <f>Q570*H570</f>
        <v>4.32</v>
      </c>
      <c r="S570" s="200">
        <v>0</v>
      </c>
      <c r="T570" s="201">
        <f>S570*H570</f>
        <v>0</v>
      </c>
      <c r="AR570" s="22" t="s">
        <v>205</v>
      </c>
      <c r="AT570" s="22" t="s">
        <v>275</v>
      </c>
      <c r="AU570" s="22" t="s">
        <v>84</v>
      </c>
      <c r="AY570" s="22" t="s">
        <v>162</v>
      </c>
      <c r="BE570" s="202">
        <f>IF(N570="základní",J570,0)</f>
        <v>0</v>
      </c>
      <c r="BF570" s="202">
        <f>IF(N570="snížená",J570,0)</f>
        <v>0</v>
      </c>
      <c r="BG570" s="202">
        <f>IF(N570="zákl. přenesená",J570,0)</f>
        <v>0</v>
      </c>
      <c r="BH570" s="202">
        <f>IF(N570="sníž. přenesená",J570,0)</f>
        <v>0</v>
      </c>
      <c r="BI570" s="202">
        <f>IF(N570="nulová",J570,0)</f>
        <v>0</v>
      </c>
      <c r="BJ570" s="22" t="s">
        <v>82</v>
      </c>
      <c r="BK570" s="202">
        <f>ROUND(I570*H570,2)</f>
        <v>0</v>
      </c>
      <c r="BL570" s="22" t="s">
        <v>169</v>
      </c>
      <c r="BM570" s="22" t="s">
        <v>944</v>
      </c>
    </row>
    <row r="571" spans="2:65" s="1" customFormat="1" ht="31.5" customHeight="1">
      <c r="B571" s="39"/>
      <c r="C571" s="191" t="s">
        <v>945</v>
      </c>
      <c r="D571" s="191" t="s">
        <v>164</v>
      </c>
      <c r="E571" s="192" t="s">
        <v>946</v>
      </c>
      <c r="F571" s="193" t="s">
        <v>947</v>
      </c>
      <c r="G571" s="194" t="s">
        <v>167</v>
      </c>
      <c r="H571" s="195">
        <v>15.552</v>
      </c>
      <c r="I571" s="196"/>
      <c r="J571" s="197">
        <f>ROUND(I571*H571,2)</f>
        <v>0</v>
      </c>
      <c r="K571" s="193" t="s">
        <v>168</v>
      </c>
      <c r="L571" s="59"/>
      <c r="M571" s="198" t="s">
        <v>21</v>
      </c>
      <c r="N571" s="199" t="s">
        <v>45</v>
      </c>
      <c r="O571" s="40"/>
      <c r="P571" s="200">
        <f>O571*H571</f>
        <v>0</v>
      </c>
      <c r="Q571" s="200">
        <v>6.5799999999999999E-3</v>
      </c>
      <c r="R571" s="200">
        <f>Q571*H571</f>
        <v>0.10233215999999999</v>
      </c>
      <c r="S571" s="200">
        <v>0</v>
      </c>
      <c r="T571" s="201">
        <f>S571*H571</f>
        <v>0</v>
      </c>
      <c r="AR571" s="22" t="s">
        <v>169</v>
      </c>
      <c r="AT571" s="22" t="s">
        <v>164</v>
      </c>
      <c r="AU571" s="22" t="s">
        <v>84</v>
      </c>
      <c r="AY571" s="22" t="s">
        <v>162</v>
      </c>
      <c r="BE571" s="202">
        <f>IF(N571="základní",J571,0)</f>
        <v>0</v>
      </c>
      <c r="BF571" s="202">
        <f>IF(N571="snížená",J571,0)</f>
        <v>0</v>
      </c>
      <c r="BG571" s="202">
        <f>IF(N571="zákl. přenesená",J571,0)</f>
        <v>0</v>
      </c>
      <c r="BH571" s="202">
        <f>IF(N571="sníž. přenesená",J571,0)</f>
        <v>0</v>
      </c>
      <c r="BI571" s="202">
        <f>IF(N571="nulová",J571,0)</f>
        <v>0</v>
      </c>
      <c r="BJ571" s="22" t="s">
        <v>82</v>
      </c>
      <c r="BK571" s="202">
        <f>ROUND(I571*H571,2)</f>
        <v>0</v>
      </c>
      <c r="BL571" s="22" t="s">
        <v>169</v>
      </c>
      <c r="BM571" s="22" t="s">
        <v>948</v>
      </c>
    </row>
    <row r="572" spans="2:65" s="12" customFormat="1" ht="13.5">
      <c r="B572" s="215"/>
      <c r="C572" s="216"/>
      <c r="D572" s="205" t="s">
        <v>171</v>
      </c>
      <c r="E572" s="217" t="s">
        <v>21</v>
      </c>
      <c r="F572" s="218" t="s">
        <v>949</v>
      </c>
      <c r="G572" s="216"/>
      <c r="H572" s="219">
        <v>11.34</v>
      </c>
      <c r="I572" s="220"/>
      <c r="J572" s="216"/>
      <c r="K572" s="216"/>
      <c r="L572" s="221"/>
      <c r="M572" s="222"/>
      <c r="N572" s="223"/>
      <c r="O572" s="223"/>
      <c r="P572" s="223"/>
      <c r="Q572" s="223"/>
      <c r="R572" s="223"/>
      <c r="S572" s="223"/>
      <c r="T572" s="224"/>
      <c r="AT572" s="225" t="s">
        <v>171</v>
      </c>
      <c r="AU572" s="225" t="s">
        <v>84</v>
      </c>
      <c r="AV572" s="12" t="s">
        <v>84</v>
      </c>
      <c r="AW572" s="12" t="s">
        <v>37</v>
      </c>
      <c r="AX572" s="12" t="s">
        <v>74</v>
      </c>
      <c r="AY572" s="225" t="s">
        <v>162</v>
      </c>
    </row>
    <row r="573" spans="2:65" s="12" customFormat="1" ht="13.5">
      <c r="B573" s="215"/>
      <c r="C573" s="216"/>
      <c r="D573" s="226" t="s">
        <v>171</v>
      </c>
      <c r="E573" s="227" t="s">
        <v>21</v>
      </c>
      <c r="F573" s="228" t="s">
        <v>950</v>
      </c>
      <c r="G573" s="216"/>
      <c r="H573" s="229">
        <v>4.2119999999999997</v>
      </c>
      <c r="I573" s="220"/>
      <c r="J573" s="216"/>
      <c r="K573" s="216"/>
      <c r="L573" s="221"/>
      <c r="M573" s="222"/>
      <c r="N573" s="223"/>
      <c r="O573" s="223"/>
      <c r="P573" s="223"/>
      <c r="Q573" s="223"/>
      <c r="R573" s="223"/>
      <c r="S573" s="223"/>
      <c r="T573" s="224"/>
      <c r="AT573" s="225" t="s">
        <v>171</v>
      </c>
      <c r="AU573" s="225" t="s">
        <v>84</v>
      </c>
      <c r="AV573" s="12" t="s">
        <v>84</v>
      </c>
      <c r="AW573" s="12" t="s">
        <v>37</v>
      </c>
      <c r="AX573" s="12" t="s">
        <v>74</v>
      </c>
      <c r="AY573" s="225" t="s">
        <v>162</v>
      </c>
    </row>
    <row r="574" spans="2:65" s="1" customFormat="1" ht="31.5" customHeight="1">
      <c r="B574" s="39"/>
      <c r="C574" s="191" t="s">
        <v>951</v>
      </c>
      <c r="D574" s="191" t="s">
        <v>164</v>
      </c>
      <c r="E574" s="192" t="s">
        <v>952</v>
      </c>
      <c r="F574" s="193" t="s">
        <v>953</v>
      </c>
      <c r="G574" s="194" t="s">
        <v>167</v>
      </c>
      <c r="H574" s="195">
        <v>15.552</v>
      </c>
      <c r="I574" s="196"/>
      <c r="J574" s="197">
        <f>ROUND(I574*H574,2)</f>
        <v>0</v>
      </c>
      <c r="K574" s="193" t="s">
        <v>168</v>
      </c>
      <c r="L574" s="59"/>
      <c r="M574" s="198" t="s">
        <v>21</v>
      </c>
      <c r="N574" s="199" t="s">
        <v>45</v>
      </c>
      <c r="O574" s="40"/>
      <c r="P574" s="200">
        <f>O574*H574</f>
        <v>0</v>
      </c>
      <c r="Q574" s="200">
        <v>0</v>
      </c>
      <c r="R574" s="200">
        <f>Q574*H574</f>
        <v>0</v>
      </c>
      <c r="S574" s="200">
        <v>0</v>
      </c>
      <c r="T574" s="201">
        <f>S574*H574</f>
        <v>0</v>
      </c>
      <c r="AR574" s="22" t="s">
        <v>169</v>
      </c>
      <c r="AT574" s="22" t="s">
        <v>164</v>
      </c>
      <c r="AU574" s="22" t="s">
        <v>84</v>
      </c>
      <c r="AY574" s="22" t="s">
        <v>162</v>
      </c>
      <c r="BE574" s="202">
        <f>IF(N574="základní",J574,0)</f>
        <v>0</v>
      </c>
      <c r="BF574" s="202">
        <f>IF(N574="snížená",J574,0)</f>
        <v>0</v>
      </c>
      <c r="BG574" s="202">
        <f>IF(N574="zákl. přenesená",J574,0)</f>
        <v>0</v>
      </c>
      <c r="BH574" s="202">
        <f>IF(N574="sníž. přenesená",J574,0)</f>
        <v>0</v>
      </c>
      <c r="BI574" s="202">
        <f>IF(N574="nulová",J574,0)</f>
        <v>0</v>
      </c>
      <c r="BJ574" s="22" t="s">
        <v>82</v>
      </c>
      <c r="BK574" s="202">
        <f>ROUND(I574*H574,2)</f>
        <v>0</v>
      </c>
      <c r="BL574" s="22" t="s">
        <v>169</v>
      </c>
      <c r="BM574" s="22" t="s">
        <v>954</v>
      </c>
    </row>
    <row r="575" spans="2:65" s="1" customFormat="1" ht="31.5" customHeight="1">
      <c r="B575" s="39"/>
      <c r="C575" s="191" t="s">
        <v>955</v>
      </c>
      <c r="D575" s="191" t="s">
        <v>164</v>
      </c>
      <c r="E575" s="192" t="s">
        <v>956</v>
      </c>
      <c r="F575" s="193" t="s">
        <v>957</v>
      </c>
      <c r="G575" s="194" t="s">
        <v>357</v>
      </c>
      <c r="H575" s="195">
        <v>6</v>
      </c>
      <c r="I575" s="196"/>
      <c r="J575" s="197">
        <f>ROUND(I575*H575,2)</f>
        <v>0</v>
      </c>
      <c r="K575" s="193" t="s">
        <v>168</v>
      </c>
      <c r="L575" s="59"/>
      <c r="M575" s="198" t="s">
        <v>21</v>
      </c>
      <c r="N575" s="199" t="s">
        <v>45</v>
      </c>
      <c r="O575" s="40"/>
      <c r="P575" s="200">
        <f>O575*H575</f>
        <v>0</v>
      </c>
      <c r="Q575" s="200">
        <v>0</v>
      </c>
      <c r="R575" s="200">
        <f>Q575*H575</f>
        <v>0</v>
      </c>
      <c r="S575" s="200">
        <v>3.1E-2</v>
      </c>
      <c r="T575" s="201">
        <f>S575*H575</f>
        <v>0.186</v>
      </c>
      <c r="AR575" s="22" t="s">
        <v>169</v>
      </c>
      <c r="AT575" s="22" t="s">
        <v>164</v>
      </c>
      <c r="AU575" s="22" t="s">
        <v>84</v>
      </c>
      <c r="AY575" s="22" t="s">
        <v>162</v>
      </c>
      <c r="BE575" s="202">
        <f>IF(N575="základní",J575,0)</f>
        <v>0</v>
      </c>
      <c r="BF575" s="202">
        <f>IF(N575="snížená",J575,0)</f>
        <v>0</v>
      </c>
      <c r="BG575" s="202">
        <f>IF(N575="zákl. přenesená",J575,0)</f>
        <v>0</v>
      </c>
      <c r="BH575" s="202">
        <f>IF(N575="sníž. přenesená",J575,0)</f>
        <v>0</v>
      </c>
      <c r="BI575" s="202">
        <f>IF(N575="nulová",J575,0)</f>
        <v>0</v>
      </c>
      <c r="BJ575" s="22" t="s">
        <v>82</v>
      </c>
      <c r="BK575" s="202">
        <f>ROUND(I575*H575,2)</f>
        <v>0</v>
      </c>
      <c r="BL575" s="22" t="s">
        <v>169</v>
      </c>
      <c r="BM575" s="22" t="s">
        <v>958</v>
      </c>
    </row>
    <row r="576" spans="2:65" s="1" customFormat="1" ht="31.5" customHeight="1">
      <c r="B576" s="39"/>
      <c r="C576" s="191" t="s">
        <v>959</v>
      </c>
      <c r="D576" s="191" t="s">
        <v>164</v>
      </c>
      <c r="E576" s="192" t="s">
        <v>960</v>
      </c>
      <c r="F576" s="193" t="s">
        <v>961</v>
      </c>
      <c r="G576" s="194" t="s">
        <v>357</v>
      </c>
      <c r="H576" s="195">
        <v>6</v>
      </c>
      <c r="I576" s="196"/>
      <c r="J576" s="197">
        <f>ROUND(I576*H576,2)</f>
        <v>0</v>
      </c>
      <c r="K576" s="193" t="s">
        <v>168</v>
      </c>
      <c r="L576" s="59"/>
      <c r="M576" s="198" t="s">
        <v>21</v>
      </c>
      <c r="N576" s="199" t="s">
        <v>45</v>
      </c>
      <c r="O576" s="40"/>
      <c r="P576" s="200">
        <f>O576*H576</f>
        <v>0</v>
      </c>
      <c r="Q576" s="200">
        <v>5.8999999999999997E-2</v>
      </c>
      <c r="R576" s="200">
        <f>Q576*H576</f>
        <v>0.35399999999999998</v>
      </c>
      <c r="S576" s="200">
        <v>0</v>
      </c>
      <c r="T576" s="201">
        <f>S576*H576</f>
        <v>0</v>
      </c>
      <c r="AR576" s="22" t="s">
        <v>169</v>
      </c>
      <c r="AT576" s="22" t="s">
        <v>164</v>
      </c>
      <c r="AU576" s="22" t="s">
        <v>84</v>
      </c>
      <c r="AY576" s="22" t="s">
        <v>162</v>
      </c>
      <c r="BE576" s="202">
        <f>IF(N576="základní",J576,0)</f>
        <v>0</v>
      </c>
      <c r="BF576" s="202">
        <f>IF(N576="snížená",J576,0)</f>
        <v>0</v>
      </c>
      <c r="BG576" s="202">
        <f>IF(N576="zákl. přenesená",J576,0)</f>
        <v>0</v>
      </c>
      <c r="BH576" s="202">
        <f>IF(N576="sníž. přenesená",J576,0)</f>
        <v>0</v>
      </c>
      <c r="BI576" s="202">
        <f>IF(N576="nulová",J576,0)</f>
        <v>0</v>
      </c>
      <c r="BJ576" s="22" t="s">
        <v>82</v>
      </c>
      <c r="BK576" s="202">
        <f>ROUND(I576*H576,2)</f>
        <v>0</v>
      </c>
      <c r="BL576" s="22" t="s">
        <v>169</v>
      </c>
      <c r="BM576" s="22" t="s">
        <v>962</v>
      </c>
    </row>
    <row r="577" spans="2:65" s="10" customFormat="1" ht="29.85" customHeight="1">
      <c r="B577" s="174"/>
      <c r="C577" s="175"/>
      <c r="D577" s="188" t="s">
        <v>73</v>
      </c>
      <c r="E577" s="189" t="s">
        <v>190</v>
      </c>
      <c r="F577" s="189" t="s">
        <v>963</v>
      </c>
      <c r="G577" s="175"/>
      <c r="H577" s="175"/>
      <c r="I577" s="178"/>
      <c r="J577" s="190">
        <f>BK577</f>
        <v>0</v>
      </c>
      <c r="K577" s="175"/>
      <c r="L577" s="180"/>
      <c r="M577" s="181"/>
      <c r="N577" s="182"/>
      <c r="O577" s="182"/>
      <c r="P577" s="183">
        <f>SUM(P578:P584)</f>
        <v>0</v>
      </c>
      <c r="Q577" s="182"/>
      <c r="R577" s="183">
        <f>SUM(R578:R584)</f>
        <v>0.90077750000000001</v>
      </c>
      <c r="S577" s="182"/>
      <c r="T577" s="184">
        <f>SUM(T578:T584)</f>
        <v>0</v>
      </c>
      <c r="AR577" s="185" t="s">
        <v>82</v>
      </c>
      <c r="AT577" s="186" t="s">
        <v>73</v>
      </c>
      <c r="AU577" s="186" t="s">
        <v>82</v>
      </c>
      <c r="AY577" s="185" t="s">
        <v>162</v>
      </c>
      <c r="BK577" s="187">
        <f>SUM(BK578:BK584)</f>
        <v>0</v>
      </c>
    </row>
    <row r="578" spans="2:65" s="1" customFormat="1" ht="22.5" customHeight="1">
      <c r="B578" s="39"/>
      <c r="C578" s="191" t="s">
        <v>964</v>
      </c>
      <c r="D578" s="191" t="s">
        <v>164</v>
      </c>
      <c r="E578" s="192" t="s">
        <v>965</v>
      </c>
      <c r="F578" s="193" t="s">
        <v>966</v>
      </c>
      <c r="G578" s="194" t="s">
        <v>167</v>
      </c>
      <c r="H578" s="195">
        <v>9.0299999999999994</v>
      </c>
      <c r="I578" s="196"/>
      <c r="J578" s="197">
        <f>ROUND(I578*H578,2)</f>
        <v>0</v>
      </c>
      <c r="K578" s="193" t="s">
        <v>168</v>
      </c>
      <c r="L578" s="59"/>
      <c r="M578" s="198" t="s">
        <v>21</v>
      </c>
      <c r="N578" s="199" t="s">
        <v>45</v>
      </c>
      <c r="O578" s="40"/>
      <c r="P578" s="200">
        <f>O578*H578</f>
        <v>0</v>
      </c>
      <c r="Q578" s="200">
        <v>0</v>
      </c>
      <c r="R578" s="200">
        <f>Q578*H578</f>
        <v>0</v>
      </c>
      <c r="S578" s="200">
        <v>0</v>
      </c>
      <c r="T578" s="201">
        <f>S578*H578</f>
        <v>0</v>
      </c>
      <c r="AR578" s="22" t="s">
        <v>169</v>
      </c>
      <c r="AT578" s="22" t="s">
        <v>164</v>
      </c>
      <c r="AU578" s="22" t="s">
        <v>84</v>
      </c>
      <c r="AY578" s="22" t="s">
        <v>162</v>
      </c>
      <c r="BE578" s="202">
        <f>IF(N578="základní",J578,0)</f>
        <v>0</v>
      </c>
      <c r="BF578" s="202">
        <f>IF(N578="snížená",J578,0)</f>
        <v>0</v>
      </c>
      <c r="BG578" s="202">
        <f>IF(N578="zákl. přenesená",J578,0)</f>
        <v>0</v>
      </c>
      <c r="BH578" s="202">
        <f>IF(N578="sníž. přenesená",J578,0)</f>
        <v>0</v>
      </c>
      <c r="BI578" s="202">
        <f>IF(N578="nulová",J578,0)</f>
        <v>0</v>
      </c>
      <c r="BJ578" s="22" t="s">
        <v>82</v>
      </c>
      <c r="BK578" s="202">
        <f>ROUND(I578*H578,2)</f>
        <v>0</v>
      </c>
      <c r="BL578" s="22" t="s">
        <v>169</v>
      </c>
      <c r="BM578" s="22" t="s">
        <v>967</v>
      </c>
    </row>
    <row r="579" spans="2:65" s="12" customFormat="1" ht="13.5">
      <c r="B579" s="215"/>
      <c r="C579" s="216"/>
      <c r="D579" s="205" t="s">
        <v>171</v>
      </c>
      <c r="E579" s="217" t="s">
        <v>21</v>
      </c>
      <c r="F579" s="218" t="s">
        <v>968</v>
      </c>
      <c r="G579" s="216"/>
      <c r="H579" s="219">
        <v>4.83</v>
      </c>
      <c r="I579" s="220"/>
      <c r="J579" s="216"/>
      <c r="K579" s="216"/>
      <c r="L579" s="221"/>
      <c r="M579" s="222"/>
      <c r="N579" s="223"/>
      <c r="O579" s="223"/>
      <c r="P579" s="223"/>
      <c r="Q579" s="223"/>
      <c r="R579" s="223"/>
      <c r="S579" s="223"/>
      <c r="T579" s="224"/>
      <c r="AT579" s="225" t="s">
        <v>171</v>
      </c>
      <c r="AU579" s="225" t="s">
        <v>84</v>
      </c>
      <c r="AV579" s="12" t="s">
        <v>84</v>
      </c>
      <c r="AW579" s="12" t="s">
        <v>37</v>
      </c>
      <c r="AX579" s="12" t="s">
        <v>74</v>
      </c>
      <c r="AY579" s="225" t="s">
        <v>162</v>
      </c>
    </row>
    <row r="580" spans="2:65" s="12" customFormat="1" ht="13.5">
      <c r="B580" s="215"/>
      <c r="C580" s="216"/>
      <c r="D580" s="226" t="s">
        <v>171</v>
      </c>
      <c r="E580" s="227" t="s">
        <v>21</v>
      </c>
      <c r="F580" s="228" t="s">
        <v>173</v>
      </c>
      <c r="G580" s="216"/>
      <c r="H580" s="229">
        <v>4.2</v>
      </c>
      <c r="I580" s="220"/>
      <c r="J580" s="216"/>
      <c r="K580" s="216"/>
      <c r="L580" s="221"/>
      <c r="M580" s="222"/>
      <c r="N580" s="223"/>
      <c r="O580" s="223"/>
      <c r="P580" s="223"/>
      <c r="Q580" s="223"/>
      <c r="R580" s="223"/>
      <c r="S580" s="223"/>
      <c r="T580" s="224"/>
      <c r="AT580" s="225" t="s">
        <v>171</v>
      </c>
      <c r="AU580" s="225" t="s">
        <v>84</v>
      </c>
      <c r="AV580" s="12" t="s">
        <v>84</v>
      </c>
      <c r="AW580" s="12" t="s">
        <v>37</v>
      </c>
      <c r="AX580" s="12" t="s">
        <v>74</v>
      </c>
      <c r="AY580" s="225" t="s">
        <v>162</v>
      </c>
    </row>
    <row r="581" spans="2:65" s="1" customFormat="1" ht="57" customHeight="1">
      <c r="B581" s="39"/>
      <c r="C581" s="191" t="s">
        <v>969</v>
      </c>
      <c r="D581" s="191" t="s">
        <v>164</v>
      </c>
      <c r="E581" s="192" t="s">
        <v>970</v>
      </c>
      <c r="F581" s="193" t="s">
        <v>971</v>
      </c>
      <c r="G581" s="194" t="s">
        <v>167</v>
      </c>
      <c r="H581" s="195">
        <v>9.0299999999999994</v>
      </c>
      <c r="I581" s="196"/>
      <c r="J581" s="197">
        <f>ROUND(I581*H581,2)</f>
        <v>0</v>
      </c>
      <c r="K581" s="193" t="s">
        <v>168</v>
      </c>
      <c r="L581" s="59"/>
      <c r="M581" s="198" t="s">
        <v>21</v>
      </c>
      <c r="N581" s="199" t="s">
        <v>45</v>
      </c>
      <c r="O581" s="40"/>
      <c r="P581" s="200">
        <f>O581*H581</f>
        <v>0</v>
      </c>
      <c r="Q581" s="200">
        <v>8.4250000000000005E-2</v>
      </c>
      <c r="R581" s="200">
        <f>Q581*H581</f>
        <v>0.7607775</v>
      </c>
      <c r="S581" s="200">
        <v>0</v>
      </c>
      <c r="T581" s="201">
        <f>S581*H581</f>
        <v>0</v>
      </c>
      <c r="AR581" s="22" t="s">
        <v>169</v>
      </c>
      <c r="AT581" s="22" t="s">
        <v>164</v>
      </c>
      <c r="AU581" s="22" t="s">
        <v>84</v>
      </c>
      <c r="AY581" s="22" t="s">
        <v>162</v>
      </c>
      <c r="BE581" s="202">
        <f>IF(N581="základní",J581,0)</f>
        <v>0</v>
      </c>
      <c r="BF581" s="202">
        <f>IF(N581="snížená",J581,0)</f>
        <v>0</v>
      </c>
      <c r="BG581" s="202">
        <f>IF(N581="zákl. přenesená",J581,0)</f>
        <v>0</v>
      </c>
      <c r="BH581" s="202">
        <f>IF(N581="sníž. přenesená",J581,0)</f>
        <v>0</v>
      </c>
      <c r="BI581" s="202">
        <f>IF(N581="nulová",J581,0)</f>
        <v>0</v>
      </c>
      <c r="BJ581" s="22" t="s">
        <v>82</v>
      </c>
      <c r="BK581" s="202">
        <f>ROUND(I581*H581,2)</f>
        <v>0</v>
      </c>
      <c r="BL581" s="22" t="s">
        <v>169</v>
      </c>
      <c r="BM581" s="22" t="s">
        <v>972</v>
      </c>
    </row>
    <row r="582" spans="2:65" s="1" customFormat="1" ht="22.5" customHeight="1">
      <c r="B582" s="39"/>
      <c r="C582" s="230" t="s">
        <v>973</v>
      </c>
      <c r="D582" s="230" t="s">
        <v>275</v>
      </c>
      <c r="E582" s="231" t="s">
        <v>974</v>
      </c>
      <c r="F582" s="232" t="s">
        <v>975</v>
      </c>
      <c r="G582" s="233" t="s">
        <v>167</v>
      </c>
      <c r="H582" s="234">
        <v>1</v>
      </c>
      <c r="I582" s="235"/>
      <c r="J582" s="236">
        <f>ROUND(I582*H582,2)</f>
        <v>0</v>
      </c>
      <c r="K582" s="232" t="s">
        <v>168</v>
      </c>
      <c r="L582" s="237"/>
      <c r="M582" s="238" t="s">
        <v>21</v>
      </c>
      <c r="N582" s="239" t="s">
        <v>45</v>
      </c>
      <c r="O582" s="40"/>
      <c r="P582" s="200">
        <f>O582*H582</f>
        <v>0</v>
      </c>
      <c r="Q582" s="200">
        <v>0.14000000000000001</v>
      </c>
      <c r="R582" s="200">
        <f>Q582*H582</f>
        <v>0.14000000000000001</v>
      </c>
      <c r="S582" s="200">
        <v>0</v>
      </c>
      <c r="T582" s="201">
        <f>S582*H582</f>
        <v>0</v>
      </c>
      <c r="AR582" s="22" t="s">
        <v>205</v>
      </c>
      <c r="AT582" s="22" t="s">
        <v>275</v>
      </c>
      <c r="AU582" s="22" t="s">
        <v>84</v>
      </c>
      <c r="AY582" s="22" t="s">
        <v>162</v>
      </c>
      <c r="BE582" s="202">
        <f>IF(N582="základní",J582,0)</f>
        <v>0</v>
      </c>
      <c r="BF582" s="202">
        <f>IF(N582="snížená",J582,0)</f>
        <v>0</v>
      </c>
      <c r="BG582" s="202">
        <f>IF(N582="zákl. přenesená",J582,0)</f>
        <v>0</v>
      </c>
      <c r="BH582" s="202">
        <f>IF(N582="sníž. přenesená",J582,0)</f>
        <v>0</v>
      </c>
      <c r="BI582" s="202">
        <f>IF(N582="nulová",J582,0)</f>
        <v>0</v>
      </c>
      <c r="BJ582" s="22" t="s">
        <v>82</v>
      </c>
      <c r="BK582" s="202">
        <f>ROUND(I582*H582,2)</f>
        <v>0</v>
      </c>
      <c r="BL582" s="22" t="s">
        <v>169</v>
      </c>
      <c r="BM582" s="22" t="s">
        <v>976</v>
      </c>
    </row>
    <row r="583" spans="2:65" s="11" customFormat="1" ht="13.5">
      <c r="B583" s="203"/>
      <c r="C583" s="204"/>
      <c r="D583" s="205" t="s">
        <v>171</v>
      </c>
      <c r="E583" s="206" t="s">
        <v>21</v>
      </c>
      <c r="F583" s="207" t="s">
        <v>977</v>
      </c>
      <c r="G583" s="204"/>
      <c r="H583" s="208" t="s">
        <v>21</v>
      </c>
      <c r="I583" s="209"/>
      <c r="J583" s="204"/>
      <c r="K583" s="204"/>
      <c r="L583" s="210"/>
      <c r="M583" s="211"/>
      <c r="N583" s="212"/>
      <c r="O583" s="212"/>
      <c r="P583" s="212"/>
      <c r="Q583" s="212"/>
      <c r="R583" s="212"/>
      <c r="S583" s="212"/>
      <c r="T583" s="213"/>
      <c r="AT583" s="214" t="s">
        <v>171</v>
      </c>
      <c r="AU583" s="214" t="s">
        <v>84</v>
      </c>
      <c r="AV583" s="11" t="s">
        <v>82</v>
      </c>
      <c r="AW583" s="11" t="s">
        <v>37</v>
      </c>
      <c r="AX583" s="11" t="s">
        <v>74</v>
      </c>
      <c r="AY583" s="214" t="s">
        <v>162</v>
      </c>
    </row>
    <row r="584" spans="2:65" s="12" customFormat="1" ht="13.5">
      <c r="B584" s="215"/>
      <c r="C584" s="216"/>
      <c r="D584" s="205" t="s">
        <v>171</v>
      </c>
      <c r="E584" s="217" t="s">
        <v>21</v>
      </c>
      <c r="F584" s="218" t="s">
        <v>82</v>
      </c>
      <c r="G584" s="216"/>
      <c r="H584" s="219">
        <v>1</v>
      </c>
      <c r="I584" s="220"/>
      <c r="J584" s="216"/>
      <c r="K584" s="216"/>
      <c r="L584" s="221"/>
      <c r="M584" s="222"/>
      <c r="N584" s="223"/>
      <c r="O584" s="223"/>
      <c r="P584" s="223"/>
      <c r="Q584" s="223"/>
      <c r="R584" s="223"/>
      <c r="S584" s="223"/>
      <c r="T584" s="224"/>
      <c r="AT584" s="225" t="s">
        <v>171</v>
      </c>
      <c r="AU584" s="225" t="s">
        <v>84</v>
      </c>
      <c r="AV584" s="12" t="s">
        <v>84</v>
      </c>
      <c r="AW584" s="12" t="s">
        <v>37</v>
      </c>
      <c r="AX584" s="12" t="s">
        <v>74</v>
      </c>
      <c r="AY584" s="225" t="s">
        <v>162</v>
      </c>
    </row>
    <row r="585" spans="2:65" s="10" customFormat="1" ht="29.85" customHeight="1">
      <c r="B585" s="174"/>
      <c r="C585" s="175"/>
      <c r="D585" s="188" t="s">
        <v>73</v>
      </c>
      <c r="E585" s="189" t="s">
        <v>521</v>
      </c>
      <c r="F585" s="189" t="s">
        <v>978</v>
      </c>
      <c r="G585" s="175"/>
      <c r="H585" s="175"/>
      <c r="I585" s="178"/>
      <c r="J585" s="190">
        <f>BK585</f>
        <v>0</v>
      </c>
      <c r="K585" s="175"/>
      <c r="L585" s="180"/>
      <c r="M585" s="181"/>
      <c r="N585" s="182"/>
      <c r="O585" s="182"/>
      <c r="P585" s="183">
        <f>SUM(P586:P737)</f>
        <v>0</v>
      </c>
      <c r="Q585" s="182"/>
      <c r="R585" s="183">
        <f>SUM(R586:R737)</f>
        <v>48.444223004999998</v>
      </c>
      <c r="S585" s="182"/>
      <c r="T585" s="184">
        <f>SUM(T586:T737)</f>
        <v>0</v>
      </c>
      <c r="AR585" s="185" t="s">
        <v>82</v>
      </c>
      <c r="AT585" s="186" t="s">
        <v>73</v>
      </c>
      <c r="AU585" s="186" t="s">
        <v>82</v>
      </c>
      <c r="AY585" s="185" t="s">
        <v>162</v>
      </c>
      <c r="BK585" s="187">
        <f>SUM(BK586:BK737)</f>
        <v>0</v>
      </c>
    </row>
    <row r="586" spans="2:65" s="1" customFormat="1" ht="31.5" customHeight="1">
      <c r="B586" s="39"/>
      <c r="C586" s="191" t="s">
        <v>979</v>
      </c>
      <c r="D586" s="191" t="s">
        <v>164</v>
      </c>
      <c r="E586" s="192" t="s">
        <v>980</v>
      </c>
      <c r="F586" s="193" t="s">
        <v>981</v>
      </c>
      <c r="G586" s="194" t="s">
        <v>167</v>
      </c>
      <c r="H586" s="195">
        <v>107.98</v>
      </c>
      <c r="I586" s="196"/>
      <c r="J586" s="197">
        <f>ROUND(I586*H586,2)</f>
        <v>0</v>
      </c>
      <c r="K586" s="193" t="s">
        <v>168</v>
      </c>
      <c r="L586" s="59"/>
      <c r="M586" s="198" t="s">
        <v>21</v>
      </c>
      <c r="N586" s="199" t="s">
        <v>45</v>
      </c>
      <c r="O586" s="40"/>
      <c r="P586" s="200">
        <f>O586*H586</f>
        <v>0</v>
      </c>
      <c r="Q586" s="200">
        <v>2.5999999999999998E-4</v>
      </c>
      <c r="R586" s="200">
        <f>Q586*H586</f>
        <v>2.8074799999999997E-2</v>
      </c>
      <c r="S586" s="200">
        <v>0</v>
      </c>
      <c r="T586" s="201">
        <f>S586*H586</f>
        <v>0</v>
      </c>
      <c r="AR586" s="22" t="s">
        <v>169</v>
      </c>
      <c r="AT586" s="22" t="s">
        <v>164</v>
      </c>
      <c r="AU586" s="22" t="s">
        <v>84</v>
      </c>
      <c r="AY586" s="22" t="s">
        <v>162</v>
      </c>
      <c r="BE586" s="202">
        <f>IF(N586="základní",J586,0)</f>
        <v>0</v>
      </c>
      <c r="BF586" s="202">
        <f>IF(N586="snížená",J586,0)</f>
        <v>0</v>
      </c>
      <c r="BG586" s="202">
        <f>IF(N586="zákl. přenesená",J586,0)</f>
        <v>0</v>
      </c>
      <c r="BH586" s="202">
        <f>IF(N586="sníž. přenesená",J586,0)</f>
        <v>0</v>
      </c>
      <c r="BI586" s="202">
        <f>IF(N586="nulová",J586,0)</f>
        <v>0</v>
      </c>
      <c r="BJ586" s="22" t="s">
        <v>82</v>
      </c>
      <c r="BK586" s="202">
        <f>ROUND(I586*H586,2)</f>
        <v>0</v>
      </c>
      <c r="BL586" s="22" t="s">
        <v>169</v>
      </c>
      <c r="BM586" s="22" t="s">
        <v>982</v>
      </c>
    </row>
    <row r="587" spans="2:65" s="11" customFormat="1" ht="13.5">
      <c r="B587" s="203"/>
      <c r="C587" s="204"/>
      <c r="D587" s="205" t="s">
        <v>171</v>
      </c>
      <c r="E587" s="206" t="s">
        <v>21</v>
      </c>
      <c r="F587" s="207" t="s">
        <v>564</v>
      </c>
      <c r="G587" s="204"/>
      <c r="H587" s="208" t="s">
        <v>21</v>
      </c>
      <c r="I587" s="209"/>
      <c r="J587" s="204"/>
      <c r="K587" s="204"/>
      <c r="L587" s="210"/>
      <c r="M587" s="211"/>
      <c r="N587" s="212"/>
      <c r="O587" s="212"/>
      <c r="P587" s="212"/>
      <c r="Q587" s="212"/>
      <c r="R587" s="212"/>
      <c r="S587" s="212"/>
      <c r="T587" s="213"/>
      <c r="AT587" s="214" t="s">
        <v>171</v>
      </c>
      <c r="AU587" s="214" t="s">
        <v>84</v>
      </c>
      <c r="AV587" s="11" t="s">
        <v>82</v>
      </c>
      <c r="AW587" s="11" t="s">
        <v>37</v>
      </c>
      <c r="AX587" s="11" t="s">
        <v>74</v>
      </c>
      <c r="AY587" s="214" t="s">
        <v>162</v>
      </c>
    </row>
    <row r="588" spans="2:65" s="12" customFormat="1" ht="13.5">
      <c r="B588" s="215"/>
      <c r="C588" s="216"/>
      <c r="D588" s="205" t="s">
        <v>171</v>
      </c>
      <c r="E588" s="217" t="s">
        <v>21</v>
      </c>
      <c r="F588" s="218" t="s">
        <v>983</v>
      </c>
      <c r="G588" s="216"/>
      <c r="H588" s="219">
        <v>9.7899999999999991</v>
      </c>
      <c r="I588" s="220"/>
      <c r="J588" s="216"/>
      <c r="K588" s="216"/>
      <c r="L588" s="221"/>
      <c r="M588" s="222"/>
      <c r="N588" s="223"/>
      <c r="O588" s="223"/>
      <c r="P588" s="223"/>
      <c r="Q588" s="223"/>
      <c r="R588" s="223"/>
      <c r="S588" s="223"/>
      <c r="T588" s="224"/>
      <c r="AT588" s="225" t="s">
        <v>171</v>
      </c>
      <c r="AU588" s="225" t="s">
        <v>84</v>
      </c>
      <c r="AV588" s="12" t="s">
        <v>84</v>
      </c>
      <c r="AW588" s="12" t="s">
        <v>37</v>
      </c>
      <c r="AX588" s="12" t="s">
        <v>74</v>
      </c>
      <c r="AY588" s="225" t="s">
        <v>162</v>
      </c>
    </row>
    <row r="589" spans="2:65" s="11" customFormat="1" ht="13.5">
      <c r="B589" s="203"/>
      <c r="C589" s="204"/>
      <c r="D589" s="205" t="s">
        <v>171</v>
      </c>
      <c r="E589" s="206" t="s">
        <v>21</v>
      </c>
      <c r="F589" s="207" t="s">
        <v>492</v>
      </c>
      <c r="G589" s="204"/>
      <c r="H589" s="208" t="s">
        <v>21</v>
      </c>
      <c r="I589" s="209"/>
      <c r="J589" s="204"/>
      <c r="K589" s="204"/>
      <c r="L589" s="210"/>
      <c r="M589" s="211"/>
      <c r="N589" s="212"/>
      <c r="O589" s="212"/>
      <c r="P589" s="212"/>
      <c r="Q589" s="212"/>
      <c r="R589" s="212"/>
      <c r="S589" s="212"/>
      <c r="T589" s="213"/>
      <c r="AT589" s="214" t="s">
        <v>171</v>
      </c>
      <c r="AU589" s="214" t="s">
        <v>84</v>
      </c>
      <c r="AV589" s="11" t="s">
        <v>82</v>
      </c>
      <c r="AW589" s="11" t="s">
        <v>37</v>
      </c>
      <c r="AX589" s="11" t="s">
        <v>74</v>
      </c>
      <c r="AY589" s="214" t="s">
        <v>162</v>
      </c>
    </row>
    <row r="590" spans="2:65" s="12" customFormat="1" ht="13.5">
      <c r="B590" s="215"/>
      <c r="C590" s="216"/>
      <c r="D590" s="205" t="s">
        <v>171</v>
      </c>
      <c r="E590" s="217" t="s">
        <v>21</v>
      </c>
      <c r="F590" s="218" t="s">
        <v>984</v>
      </c>
      <c r="G590" s="216"/>
      <c r="H590" s="219">
        <v>25.83</v>
      </c>
      <c r="I590" s="220"/>
      <c r="J590" s="216"/>
      <c r="K590" s="216"/>
      <c r="L590" s="221"/>
      <c r="M590" s="222"/>
      <c r="N590" s="223"/>
      <c r="O590" s="223"/>
      <c r="P590" s="223"/>
      <c r="Q590" s="223"/>
      <c r="R590" s="223"/>
      <c r="S590" s="223"/>
      <c r="T590" s="224"/>
      <c r="AT590" s="225" t="s">
        <v>171</v>
      </c>
      <c r="AU590" s="225" t="s">
        <v>84</v>
      </c>
      <c r="AV590" s="12" t="s">
        <v>84</v>
      </c>
      <c r="AW590" s="12" t="s">
        <v>37</v>
      </c>
      <c r="AX590" s="12" t="s">
        <v>74</v>
      </c>
      <c r="AY590" s="225" t="s">
        <v>162</v>
      </c>
    </row>
    <row r="591" spans="2:65" s="11" customFormat="1" ht="13.5">
      <c r="B591" s="203"/>
      <c r="C591" s="204"/>
      <c r="D591" s="205" t="s">
        <v>171</v>
      </c>
      <c r="E591" s="206" t="s">
        <v>21</v>
      </c>
      <c r="F591" s="207" t="s">
        <v>495</v>
      </c>
      <c r="G591" s="204"/>
      <c r="H591" s="208" t="s">
        <v>21</v>
      </c>
      <c r="I591" s="209"/>
      <c r="J591" s="204"/>
      <c r="K591" s="204"/>
      <c r="L591" s="210"/>
      <c r="M591" s="211"/>
      <c r="N591" s="212"/>
      <c r="O591" s="212"/>
      <c r="P591" s="212"/>
      <c r="Q591" s="212"/>
      <c r="R591" s="212"/>
      <c r="S591" s="212"/>
      <c r="T591" s="213"/>
      <c r="AT591" s="214" t="s">
        <v>171</v>
      </c>
      <c r="AU591" s="214" t="s">
        <v>84</v>
      </c>
      <c r="AV591" s="11" t="s">
        <v>82</v>
      </c>
      <c r="AW591" s="11" t="s">
        <v>37</v>
      </c>
      <c r="AX591" s="11" t="s">
        <v>74</v>
      </c>
      <c r="AY591" s="214" t="s">
        <v>162</v>
      </c>
    </row>
    <row r="592" spans="2:65" s="12" customFormat="1" ht="13.5">
      <c r="B592" s="215"/>
      <c r="C592" s="216"/>
      <c r="D592" s="205" t="s">
        <v>171</v>
      </c>
      <c r="E592" s="217" t="s">
        <v>21</v>
      </c>
      <c r="F592" s="218" t="s">
        <v>985</v>
      </c>
      <c r="G592" s="216"/>
      <c r="H592" s="219">
        <v>25.32</v>
      </c>
      <c r="I592" s="220"/>
      <c r="J592" s="216"/>
      <c r="K592" s="216"/>
      <c r="L592" s="221"/>
      <c r="M592" s="222"/>
      <c r="N592" s="223"/>
      <c r="O592" s="223"/>
      <c r="P592" s="223"/>
      <c r="Q592" s="223"/>
      <c r="R592" s="223"/>
      <c r="S592" s="223"/>
      <c r="T592" s="224"/>
      <c r="AT592" s="225" t="s">
        <v>171</v>
      </c>
      <c r="AU592" s="225" t="s">
        <v>84</v>
      </c>
      <c r="AV592" s="12" t="s">
        <v>84</v>
      </c>
      <c r="AW592" s="12" t="s">
        <v>37</v>
      </c>
      <c r="AX592" s="12" t="s">
        <v>74</v>
      </c>
      <c r="AY592" s="225" t="s">
        <v>162</v>
      </c>
    </row>
    <row r="593" spans="2:65" s="11" customFormat="1" ht="13.5">
      <c r="B593" s="203"/>
      <c r="C593" s="204"/>
      <c r="D593" s="205" t="s">
        <v>171</v>
      </c>
      <c r="E593" s="206" t="s">
        <v>21</v>
      </c>
      <c r="F593" s="207" t="s">
        <v>986</v>
      </c>
      <c r="G593" s="204"/>
      <c r="H593" s="208" t="s">
        <v>21</v>
      </c>
      <c r="I593" s="209"/>
      <c r="J593" s="204"/>
      <c r="K593" s="204"/>
      <c r="L593" s="210"/>
      <c r="M593" s="211"/>
      <c r="N593" s="212"/>
      <c r="O593" s="212"/>
      <c r="P593" s="212"/>
      <c r="Q593" s="212"/>
      <c r="R593" s="212"/>
      <c r="S593" s="212"/>
      <c r="T593" s="213"/>
      <c r="AT593" s="214" t="s">
        <v>171</v>
      </c>
      <c r="AU593" s="214" t="s">
        <v>84</v>
      </c>
      <c r="AV593" s="11" t="s">
        <v>82</v>
      </c>
      <c r="AW593" s="11" t="s">
        <v>37</v>
      </c>
      <c r="AX593" s="11" t="s">
        <v>74</v>
      </c>
      <c r="AY593" s="214" t="s">
        <v>162</v>
      </c>
    </row>
    <row r="594" spans="2:65" s="12" customFormat="1" ht="13.5">
      <c r="B594" s="215"/>
      <c r="C594" s="216"/>
      <c r="D594" s="226" t="s">
        <v>171</v>
      </c>
      <c r="E594" s="227" t="s">
        <v>21</v>
      </c>
      <c r="F594" s="228" t="s">
        <v>987</v>
      </c>
      <c r="G594" s="216"/>
      <c r="H594" s="229">
        <v>47.04</v>
      </c>
      <c r="I594" s="220"/>
      <c r="J594" s="216"/>
      <c r="K594" s="216"/>
      <c r="L594" s="221"/>
      <c r="M594" s="222"/>
      <c r="N594" s="223"/>
      <c r="O594" s="223"/>
      <c r="P594" s="223"/>
      <c r="Q594" s="223"/>
      <c r="R594" s="223"/>
      <c r="S594" s="223"/>
      <c r="T594" s="224"/>
      <c r="AT594" s="225" t="s">
        <v>171</v>
      </c>
      <c r="AU594" s="225" t="s">
        <v>84</v>
      </c>
      <c r="AV594" s="12" t="s">
        <v>84</v>
      </c>
      <c r="AW594" s="12" t="s">
        <v>37</v>
      </c>
      <c r="AX594" s="12" t="s">
        <v>74</v>
      </c>
      <c r="AY594" s="225" t="s">
        <v>162</v>
      </c>
    </row>
    <row r="595" spans="2:65" s="1" customFormat="1" ht="22.5" customHeight="1">
      <c r="B595" s="39"/>
      <c r="C595" s="191" t="s">
        <v>988</v>
      </c>
      <c r="D595" s="191" t="s">
        <v>164</v>
      </c>
      <c r="E595" s="192" t="s">
        <v>989</v>
      </c>
      <c r="F595" s="193" t="s">
        <v>990</v>
      </c>
      <c r="G595" s="194" t="s">
        <v>167</v>
      </c>
      <c r="H595" s="195">
        <v>1939.5070000000001</v>
      </c>
      <c r="I595" s="196"/>
      <c r="J595" s="197">
        <f>ROUND(I595*H595,2)</f>
        <v>0</v>
      </c>
      <c r="K595" s="193" t="s">
        <v>168</v>
      </c>
      <c r="L595" s="59"/>
      <c r="M595" s="198" t="s">
        <v>21</v>
      </c>
      <c r="N595" s="199" t="s">
        <v>45</v>
      </c>
      <c r="O595" s="40"/>
      <c r="P595" s="200">
        <f>O595*H595</f>
        <v>0</v>
      </c>
      <c r="Q595" s="200">
        <v>2.63E-4</v>
      </c>
      <c r="R595" s="200">
        <f>Q595*H595</f>
        <v>0.51009034100000006</v>
      </c>
      <c r="S595" s="200">
        <v>0</v>
      </c>
      <c r="T595" s="201">
        <f>S595*H595</f>
        <v>0</v>
      </c>
      <c r="AR595" s="22" t="s">
        <v>169</v>
      </c>
      <c r="AT595" s="22" t="s">
        <v>164</v>
      </c>
      <c r="AU595" s="22" t="s">
        <v>84</v>
      </c>
      <c r="AY595" s="22" t="s">
        <v>162</v>
      </c>
      <c r="BE595" s="202">
        <f>IF(N595="základní",J595,0)</f>
        <v>0</v>
      </c>
      <c r="BF595" s="202">
        <f>IF(N595="snížená",J595,0)</f>
        <v>0</v>
      </c>
      <c r="BG595" s="202">
        <f>IF(N595="zákl. přenesená",J595,0)</f>
        <v>0</v>
      </c>
      <c r="BH595" s="202">
        <f>IF(N595="sníž. přenesená",J595,0)</f>
        <v>0</v>
      </c>
      <c r="BI595" s="202">
        <f>IF(N595="nulová",J595,0)</f>
        <v>0</v>
      </c>
      <c r="BJ595" s="22" t="s">
        <v>82</v>
      </c>
      <c r="BK595" s="202">
        <f>ROUND(I595*H595,2)</f>
        <v>0</v>
      </c>
      <c r="BL595" s="22" t="s">
        <v>169</v>
      </c>
      <c r="BM595" s="22" t="s">
        <v>991</v>
      </c>
    </row>
    <row r="596" spans="2:65" s="12" customFormat="1" ht="13.5">
      <c r="B596" s="215"/>
      <c r="C596" s="216"/>
      <c r="D596" s="226" t="s">
        <v>171</v>
      </c>
      <c r="E596" s="227" t="s">
        <v>21</v>
      </c>
      <c r="F596" s="228" t="s">
        <v>992</v>
      </c>
      <c r="G596" s="216"/>
      <c r="H596" s="229">
        <v>1939.5070000000001</v>
      </c>
      <c r="I596" s="220"/>
      <c r="J596" s="216"/>
      <c r="K596" s="216"/>
      <c r="L596" s="221"/>
      <c r="M596" s="222"/>
      <c r="N596" s="223"/>
      <c r="O596" s="223"/>
      <c r="P596" s="223"/>
      <c r="Q596" s="223"/>
      <c r="R596" s="223"/>
      <c r="S596" s="223"/>
      <c r="T596" s="224"/>
      <c r="AT596" s="225" t="s">
        <v>171</v>
      </c>
      <c r="AU596" s="225" t="s">
        <v>84</v>
      </c>
      <c r="AV596" s="12" t="s">
        <v>84</v>
      </c>
      <c r="AW596" s="12" t="s">
        <v>37</v>
      </c>
      <c r="AX596" s="12" t="s">
        <v>74</v>
      </c>
      <c r="AY596" s="225" t="s">
        <v>162</v>
      </c>
    </row>
    <row r="597" spans="2:65" s="1" customFormat="1" ht="31.5" customHeight="1">
      <c r="B597" s="39"/>
      <c r="C597" s="191" t="s">
        <v>993</v>
      </c>
      <c r="D597" s="191" t="s">
        <v>164</v>
      </c>
      <c r="E597" s="192" t="s">
        <v>994</v>
      </c>
      <c r="F597" s="193" t="s">
        <v>995</v>
      </c>
      <c r="G597" s="194" t="s">
        <v>167</v>
      </c>
      <c r="H597" s="195">
        <v>107.98</v>
      </c>
      <c r="I597" s="196"/>
      <c r="J597" s="197">
        <f>ROUND(I597*H597,2)</f>
        <v>0</v>
      </c>
      <c r="K597" s="193" t="s">
        <v>168</v>
      </c>
      <c r="L597" s="59"/>
      <c r="M597" s="198" t="s">
        <v>21</v>
      </c>
      <c r="N597" s="199" t="s">
        <v>45</v>
      </c>
      <c r="O597" s="40"/>
      <c r="P597" s="200">
        <f>O597*H597</f>
        <v>0</v>
      </c>
      <c r="Q597" s="200">
        <v>4.8900000000000002E-3</v>
      </c>
      <c r="R597" s="200">
        <f>Q597*H597</f>
        <v>0.5280222</v>
      </c>
      <c r="S597" s="200">
        <v>0</v>
      </c>
      <c r="T597" s="201">
        <f>S597*H597</f>
        <v>0</v>
      </c>
      <c r="AR597" s="22" t="s">
        <v>169</v>
      </c>
      <c r="AT597" s="22" t="s">
        <v>164</v>
      </c>
      <c r="AU597" s="22" t="s">
        <v>84</v>
      </c>
      <c r="AY597" s="22" t="s">
        <v>162</v>
      </c>
      <c r="BE597" s="202">
        <f>IF(N597="základní",J597,0)</f>
        <v>0</v>
      </c>
      <c r="BF597" s="202">
        <f>IF(N597="snížená",J597,0)</f>
        <v>0</v>
      </c>
      <c r="BG597" s="202">
        <f>IF(N597="zákl. přenesená",J597,0)</f>
        <v>0</v>
      </c>
      <c r="BH597" s="202">
        <f>IF(N597="sníž. přenesená",J597,0)</f>
        <v>0</v>
      </c>
      <c r="BI597" s="202">
        <f>IF(N597="nulová",J597,0)</f>
        <v>0</v>
      </c>
      <c r="BJ597" s="22" t="s">
        <v>82</v>
      </c>
      <c r="BK597" s="202">
        <f>ROUND(I597*H597,2)</f>
        <v>0</v>
      </c>
      <c r="BL597" s="22" t="s">
        <v>169</v>
      </c>
      <c r="BM597" s="22" t="s">
        <v>996</v>
      </c>
    </row>
    <row r="598" spans="2:65" s="1" customFormat="1" ht="22.5" customHeight="1">
      <c r="B598" s="39"/>
      <c r="C598" s="191" t="s">
        <v>997</v>
      </c>
      <c r="D598" s="191" t="s">
        <v>164</v>
      </c>
      <c r="E598" s="192" t="s">
        <v>998</v>
      </c>
      <c r="F598" s="193" t="s">
        <v>999</v>
      </c>
      <c r="G598" s="194" t="s">
        <v>167</v>
      </c>
      <c r="H598" s="195">
        <v>2012.807</v>
      </c>
      <c r="I598" s="196"/>
      <c r="J598" s="197">
        <f>ROUND(I598*H598,2)</f>
        <v>0</v>
      </c>
      <c r="K598" s="193" t="s">
        <v>168</v>
      </c>
      <c r="L598" s="59"/>
      <c r="M598" s="198" t="s">
        <v>21</v>
      </c>
      <c r="N598" s="199" t="s">
        <v>45</v>
      </c>
      <c r="O598" s="40"/>
      <c r="P598" s="200">
        <f>O598*H598</f>
        <v>0</v>
      </c>
      <c r="Q598" s="200">
        <v>4.8900000000000002E-3</v>
      </c>
      <c r="R598" s="200">
        <f>Q598*H598</f>
        <v>9.8426262300000005</v>
      </c>
      <c r="S598" s="200">
        <v>0</v>
      </c>
      <c r="T598" s="201">
        <f>S598*H598</f>
        <v>0</v>
      </c>
      <c r="AR598" s="22" t="s">
        <v>169</v>
      </c>
      <c r="AT598" s="22" t="s">
        <v>164</v>
      </c>
      <c r="AU598" s="22" t="s">
        <v>84</v>
      </c>
      <c r="AY598" s="22" t="s">
        <v>162</v>
      </c>
      <c r="BE598" s="202">
        <f>IF(N598="základní",J598,0)</f>
        <v>0</v>
      </c>
      <c r="BF598" s="202">
        <f>IF(N598="snížená",J598,0)</f>
        <v>0</v>
      </c>
      <c r="BG598" s="202">
        <f>IF(N598="zákl. přenesená",J598,0)</f>
        <v>0</v>
      </c>
      <c r="BH598" s="202">
        <f>IF(N598="sníž. přenesená",J598,0)</f>
        <v>0</v>
      </c>
      <c r="BI598" s="202">
        <f>IF(N598="nulová",J598,0)</f>
        <v>0</v>
      </c>
      <c r="BJ598" s="22" t="s">
        <v>82</v>
      </c>
      <c r="BK598" s="202">
        <f>ROUND(I598*H598,2)</f>
        <v>0</v>
      </c>
      <c r="BL598" s="22" t="s">
        <v>169</v>
      </c>
      <c r="BM598" s="22" t="s">
        <v>1000</v>
      </c>
    </row>
    <row r="599" spans="2:65" s="12" customFormat="1" ht="13.5">
      <c r="B599" s="215"/>
      <c r="C599" s="216"/>
      <c r="D599" s="205" t="s">
        <v>171</v>
      </c>
      <c r="E599" s="217" t="s">
        <v>21</v>
      </c>
      <c r="F599" s="218" t="s">
        <v>1001</v>
      </c>
      <c r="G599" s="216"/>
      <c r="H599" s="219">
        <v>2000.4469999999999</v>
      </c>
      <c r="I599" s="220"/>
      <c r="J599" s="216"/>
      <c r="K599" s="216"/>
      <c r="L599" s="221"/>
      <c r="M599" s="222"/>
      <c r="N599" s="223"/>
      <c r="O599" s="223"/>
      <c r="P599" s="223"/>
      <c r="Q599" s="223"/>
      <c r="R599" s="223"/>
      <c r="S599" s="223"/>
      <c r="T599" s="224"/>
      <c r="AT599" s="225" t="s">
        <v>171</v>
      </c>
      <c r="AU599" s="225" t="s">
        <v>84</v>
      </c>
      <c r="AV599" s="12" t="s">
        <v>84</v>
      </c>
      <c r="AW599" s="12" t="s">
        <v>37</v>
      </c>
      <c r="AX599" s="12" t="s">
        <v>74</v>
      </c>
      <c r="AY599" s="225" t="s">
        <v>162</v>
      </c>
    </row>
    <row r="600" spans="2:65" s="11" customFormat="1" ht="13.5">
      <c r="B600" s="203"/>
      <c r="C600" s="204"/>
      <c r="D600" s="205" t="s">
        <v>171</v>
      </c>
      <c r="E600" s="206" t="s">
        <v>21</v>
      </c>
      <c r="F600" s="207" t="s">
        <v>1002</v>
      </c>
      <c r="G600" s="204"/>
      <c r="H600" s="208" t="s">
        <v>21</v>
      </c>
      <c r="I600" s="209"/>
      <c r="J600" s="204"/>
      <c r="K600" s="204"/>
      <c r="L600" s="210"/>
      <c r="M600" s="211"/>
      <c r="N600" s="212"/>
      <c r="O600" s="212"/>
      <c r="P600" s="212"/>
      <c r="Q600" s="212"/>
      <c r="R600" s="212"/>
      <c r="S600" s="212"/>
      <c r="T600" s="213"/>
      <c r="AT600" s="214" t="s">
        <v>171</v>
      </c>
      <c r="AU600" s="214" t="s">
        <v>84</v>
      </c>
      <c r="AV600" s="11" t="s">
        <v>82</v>
      </c>
      <c r="AW600" s="11" t="s">
        <v>37</v>
      </c>
      <c r="AX600" s="11" t="s">
        <v>74</v>
      </c>
      <c r="AY600" s="214" t="s">
        <v>162</v>
      </c>
    </row>
    <row r="601" spans="2:65" s="12" customFormat="1" ht="13.5">
      <c r="B601" s="215"/>
      <c r="C601" s="216"/>
      <c r="D601" s="205" t="s">
        <v>171</v>
      </c>
      <c r="E601" s="217" t="s">
        <v>21</v>
      </c>
      <c r="F601" s="218" t="s">
        <v>1003</v>
      </c>
      <c r="G601" s="216"/>
      <c r="H601" s="219">
        <v>2.76</v>
      </c>
      <c r="I601" s="220"/>
      <c r="J601" s="216"/>
      <c r="K601" s="216"/>
      <c r="L601" s="221"/>
      <c r="M601" s="222"/>
      <c r="N601" s="223"/>
      <c r="O601" s="223"/>
      <c r="P601" s="223"/>
      <c r="Q601" s="223"/>
      <c r="R601" s="223"/>
      <c r="S601" s="223"/>
      <c r="T601" s="224"/>
      <c r="AT601" s="225" t="s">
        <v>171</v>
      </c>
      <c r="AU601" s="225" t="s">
        <v>84</v>
      </c>
      <c r="AV601" s="12" t="s">
        <v>84</v>
      </c>
      <c r="AW601" s="12" t="s">
        <v>37</v>
      </c>
      <c r="AX601" s="12" t="s">
        <v>74</v>
      </c>
      <c r="AY601" s="225" t="s">
        <v>162</v>
      </c>
    </row>
    <row r="602" spans="2:65" s="12" customFormat="1" ht="13.5">
      <c r="B602" s="215"/>
      <c r="C602" s="216"/>
      <c r="D602" s="226" t="s">
        <v>171</v>
      </c>
      <c r="E602" s="227" t="s">
        <v>21</v>
      </c>
      <c r="F602" s="228" t="s">
        <v>1004</v>
      </c>
      <c r="G602" s="216"/>
      <c r="H602" s="229">
        <v>9.6</v>
      </c>
      <c r="I602" s="220"/>
      <c r="J602" s="216"/>
      <c r="K602" s="216"/>
      <c r="L602" s="221"/>
      <c r="M602" s="222"/>
      <c r="N602" s="223"/>
      <c r="O602" s="223"/>
      <c r="P602" s="223"/>
      <c r="Q602" s="223"/>
      <c r="R602" s="223"/>
      <c r="S602" s="223"/>
      <c r="T602" s="224"/>
      <c r="AT602" s="225" t="s">
        <v>171</v>
      </c>
      <c r="AU602" s="225" t="s">
        <v>84</v>
      </c>
      <c r="AV602" s="12" t="s">
        <v>84</v>
      </c>
      <c r="AW602" s="12" t="s">
        <v>37</v>
      </c>
      <c r="AX602" s="12" t="s">
        <v>74</v>
      </c>
      <c r="AY602" s="225" t="s">
        <v>162</v>
      </c>
    </row>
    <row r="603" spans="2:65" s="1" customFormat="1" ht="22.5" customHeight="1">
      <c r="B603" s="39"/>
      <c r="C603" s="191" t="s">
        <v>1005</v>
      </c>
      <c r="D603" s="191" t="s">
        <v>164</v>
      </c>
      <c r="E603" s="192" t="s">
        <v>1006</v>
      </c>
      <c r="F603" s="193" t="s">
        <v>1007</v>
      </c>
      <c r="G603" s="194" t="s">
        <v>182</v>
      </c>
      <c r="H603" s="195">
        <v>422.52</v>
      </c>
      <c r="I603" s="196"/>
      <c r="J603" s="197">
        <f>ROUND(I603*H603,2)</f>
        <v>0</v>
      </c>
      <c r="K603" s="193" t="s">
        <v>21</v>
      </c>
      <c r="L603" s="59"/>
      <c r="M603" s="198" t="s">
        <v>21</v>
      </c>
      <c r="N603" s="199" t="s">
        <v>45</v>
      </c>
      <c r="O603" s="40"/>
      <c r="P603" s="200">
        <f>O603*H603</f>
        <v>0</v>
      </c>
      <c r="Q603" s="200">
        <v>0</v>
      </c>
      <c r="R603" s="200">
        <f>Q603*H603</f>
        <v>0</v>
      </c>
      <c r="S603" s="200">
        <v>0</v>
      </c>
      <c r="T603" s="201">
        <f>S603*H603</f>
        <v>0</v>
      </c>
      <c r="AR603" s="22" t="s">
        <v>169</v>
      </c>
      <c r="AT603" s="22" t="s">
        <v>164</v>
      </c>
      <c r="AU603" s="22" t="s">
        <v>84</v>
      </c>
      <c r="AY603" s="22" t="s">
        <v>162</v>
      </c>
      <c r="BE603" s="202">
        <f>IF(N603="základní",J603,0)</f>
        <v>0</v>
      </c>
      <c r="BF603" s="202">
        <f>IF(N603="snížená",J603,0)</f>
        <v>0</v>
      </c>
      <c r="BG603" s="202">
        <f>IF(N603="zákl. přenesená",J603,0)</f>
        <v>0</v>
      </c>
      <c r="BH603" s="202">
        <f>IF(N603="sníž. přenesená",J603,0)</f>
        <v>0</v>
      </c>
      <c r="BI603" s="202">
        <f>IF(N603="nulová",J603,0)</f>
        <v>0</v>
      </c>
      <c r="BJ603" s="22" t="s">
        <v>82</v>
      </c>
      <c r="BK603" s="202">
        <f>ROUND(I603*H603,2)</f>
        <v>0</v>
      </c>
      <c r="BL603" s="22" t="s">
        <v>169</v>
      </c>
      <c r="BM603" s="22" t="s">
        <v>1008</v>
      </c>
    </row>
    <row r="604" spans="2:65" s="11" customFormat="1" ht="13.5">
      <c r="B604" s="203"/>
      <c r="C604" s="204"/>
      <c r="D604" s="205" t="s">
        <v>171</v>
      </c>
      <c r="E604" s="206" t="s">
        <v>21</v>
      </c>
      <c r="F604" s="207" t="s">
        <v>1009</v>
      </c>
      <c r="G604" s="204"/>
      <c r="H604" s="208" t="s">
        <v>21</v>
      </c>
      <c r="I604" s="209"/>
      <c r="J604" s="204"/>
      <c r="K604" s="204"/>
      <c r="L604" s="210"/>
      <c r="M604" s="211"/>
      <c r="N604" s="212"/>
      <c r="O604" s="212"/>
      <c r="P604" s="212"/>
      <c r="Q604" s="212"/>
      <c r="R604" s="212"/>
      <c r="S604" s="212"/>
      <c r="T604" s="213"/>
      <c r="AT604" s="214" t="s">
        <v>171</v>
      </c>
      <c r="AU604" s="214" t="s">
        <v>84</v>
      </c>
      <c r="AV604" s="11" t="s">
        <v>82</v>
      </c>
      <c r="AW604" s="11" t="s">
        <v>37</v>
      </c>
      <c r="AX604" s="11" t="s">
        <v>74</v>
      </c>
      <c r="AY604" s="214" t="s">
        <v>162</v>
      </c>
    </row>
    <row r="605" spans="2:65" s="12" customFormat="1" ht="13.5">
      <c r="B605" s="215"/>
      <c r="C605" s="216"/>
      <c r="D605" s="205" t="s">
        <v>171</v>
      </c>
      <c r="E605" s="217" t="s">
        <v>21</v>
      </c>
      <c r="F605" s="218" t="s">
        <v>1010</v>
      </c>
      <c r="G605" s="216"/>
      <c r="H605" s="219">
        <v>213.6</v>
      </c>
      <c r="I605" s="220"/>
      <c r="J605" s="216"/>
      <c r="K605" s="216"/>
      <c r="L605" s="221"/>
      <c r="M605" s="222"/>
      <c r="N605" s="223"/>
      <c r="O605" s="223"/>
      <c r="P605" s="223"/>
      <c r="Q605" s="223"/>
      <c r="R605" s="223"/>
      <c r="S605" s="223"/>
      <c r="T605" s="224"/>
      <c r="AT605" s="225" t="s">
        <v>171</v>
      </c>
      <c r="AU605" s="225" t="s">
        <v>84</v>
      </c>
      <c r="AV605" s="12" t="s">
        <v>84</v>
      </c>
      <c r="AW605" s="12" t="s">
        <v>37</v>
      </c>
      <c r="AX605" s="12" t="s">
        <v>74</v>
      </c>
      <c r="AY605" s="225" t="s">
        <v>162</v>
      </c>
    </row>
    <row r="606" spans="2:65" s="12" customFormat="1" ht="13.5">
      <c r="B606" s="215"/>
      <c r="C606" s="216"/>
      <c r="D606" s="205" t="s">
        <v>171</v>
      </c>
      <c r="E606" s="217" t="s">
        <v>21</v>
      </c>
      <c r="F606" s="218" t="s">
        <v>1011</v>
      </c>
      <c r="G606" s="216"/>
      <c r="H606" s="219">
        <v>40.6</v>
      </c>
      <c r="I606" s="220"/>
      <c r="J606" s="216"/>
      <c r="K606" s="216"/>
      <c r="L606" s="221"/>
      <c r="M606" s="222"/>
      <c r="N606" s="223"/>
      <c r="O606" s="223"/>
      <c r="P606" s="223"/>
      <c r="Q606" s="223"/>
      <c r="R606" s="223"/>
      <c r="S606" s="223"/>
      <c r="T606" s="224"/>
      <c r="AT606" s="225" t="s">
        <v>171</v>
      </c>
      <c r="AU606" s="225" t="s">
        <v>84</v>
      </c>
      <c r="AV606" s="12" t="s">
        <v>84</v>
      </c>
      <c r="AW606" s="12" t="s">
        <v>37</v>
      </c>
      <c r="AX606" s="12" t="s">
        <v>74</v>
      </c>
      <c r="AY606" s="225" t="s">
        <v>162</v>
      </c>
    </row>
    <row r="607" spans="2:65" s="12" customFormat="1" ht="13.5">
      <c r="B607" s="215"/>
      <c r="C607" s="216"/>
      <c r="D607" s="205" t="s">
        <v>171</v>
      </c>
      <c r="E607" s="217" t="s">
        <v>21</v>
      </c>
      <c r="F607" s="218" t="s">
        <v>1012</v>
      </c>
      <c r="G607" s="216"/>
      <c r="H607" s="219">
        <v>13.92</v>
      </c>
      <c r="I607" s="220"/>
      <c r="J607" s="216"/>
      <c r="K607" s="216"/>
      <c r="L607" s="221"/>
      <c r="M607" s="222"/>
      <c r="N607" s="223"/>
      <c r="O607" s="223"/>
      <c r="P607" s="223"/>
      <c r="Q607" s="223"/>
      <c r="R607" s="223"/>
      <c r="S607" s="223"/>
      <c r="T607" s="224"/>
      <c r="AT607" s="225" t="s">
        <v>171</v>
      </c>
      <c r="AU607" s="225" t="s">
        <v>84</v>
      </c>
      <c r="AV607" s="12" t="s">
        <v>84</v>
      </c>
      <c r="AW607" s="12" t="s">
        <v>37</v>
      </c>
      <c r="AX607" s="12" t="s">
        <v>74</v>
      </c>
      <c r="AY607" s="225" t="s">
        <v>162</v>
      </c>
    </row>
    <row r="608" spans="2:65" s="12" customFormat="1" ht="13.5">
      <c r="B608" s="215"/>
      <c r="C608" s="216"/>
      <c r="D608" s="205" t="s">
        <v>171</v>
      </c>
      <c r="E608" s="217" t="s">
        <v>21</v>
      </c>
      <c r="F608" s="218" t="s">
        <v>1013</v>
      </c>
      <c r="G608" s="216"/>
      <c r="H608" s="219">
        <v>30.4</v>
      </c>
      <c r="I608" s="220"/>
      <c r="J608" s="216"/>
      <c r="K608" s="216"/>
      <c r="L608" s="221"/>
      <c r="M608" s="222"/>
      <c r="N608" s="223"/>
      <c r="O608" s="223"/>
      <c r="P608" s="223"/>
      <c r="Q608" s="223"/>
      <c r="R608" s="223"/>
      <c r="S608" s="223"/>
      <c r="T608" s="224"/>
      <c r="AT608" s="225" t="s">
        <v>171</v>
      </c>
      <c r="AU608" s="225" t="s">
        <v>84</v>
      </c>
      <c r="AV608" s="12" t="s">
        <v>84</v>
      </c>
      <c r="AW608" s="12" t="s">
        <v>37</v>
      </c>
      <c r="AX608" s="12" t="s">
        <v>74</v>
      </c>
      <c r="AY608" s="225" t="s">
        <v>162</v>
      </c>
    </row>
    <row r="609" spans="2:65" s="12" customFormat="1" ht="13.5">
      <c r="B609" s="215"/>
      <c r="C609" s="216"/>
      <c r="D609" s="205" t="s">
        <v>171</v>
      </c>
      <c r="E609" s="217" t="s">
        <v>21</v>
      </c>
      <c r="F609" s="218" t="s">
        <v>1014</v>
      </c>
      <c r="G609" s="216"/>
      <c r="H609" s="219">
        <v>28.8</v>
      </c>
      <c r="I609" s="220"/>
      <c r="J609" s="216"/>
      <c r="K609" s="216"/>
      <c r="L609" s="221"/>
      <c r="M609" s="222"/>
      <c r="N609" s="223"/>
      <c r="O609" s="223"/>
      <c r="P609" s="223"/>
      <c r="Q609" s="223"/>
      <c r="R609" s="223"/>
      <c r="S609" s="223"/>
      <c r="T609" s="224"/>
      <c r="AT609" s="225" t="s">
        <v>171</v>
      </c>
      <c r="AU609" s="225" t="s">
        <v>84</v>
      </c>
      <c r="AV609" s="12" t="s">
        <v>84</v>
      </c>
      <c r="AW609" s="12" t="s">
        <v>37</v>
      </c>
      <c r="AX609" s="12" t="s">
        <v>74</v>
      </c>
      <c r="AY609" s="225" t="s">
        <v>162</v>
      </c>
    </row>
    <row r="610" spans="2:65" s="11" customFormat="1" ht="13.5">
      <c r="B610" s="203"/>
      <c r="C610" s="204"/>
      <c r="D610" s="205" t="s">
        <v>171</v>
      </c>
      <c r="E610" s="206" t="s">
        <v>21</v>
      </c>
      <c r="F610" s="207" t="s">
        <v>1015</v>
      </c>
      <c r="G610" s="204"/>
      <c r="H610" s="208" t="s">
        <v>21</v>
      </c>
      <c r="I610" s="209"/>
      <c r="J610" s="204"/>
      <c r="K610" s="204"/>
      <c r="L610" s="210"/>
      <c r="M610" s="211"/>
      <c r="N610" s="212"/>
      <c r="O610" s="212"/>
      <c r="P610" s="212"/>
      <c r="Q610" s="212"/>
      <c r="R610" s="212"/>
      <c r="S610" s="212"/>
      <c r="T610" s="213"/>
      <c r="AT610" s="214" t="s">
        <v>171</v>
      </c>
      <c r="AU610" s="214" t="s">
        <v>84</v>
      </c>
      <c r="AV610" s="11" t="s">
        <v>82</v>
      </c>
      <c r="AW610" s="11" t="s">
        <v>37</v>
      </c>
      <c r="AX610" s="11" t="s">
        <v>74</v>
      </c>
      <c r="AY610" s="214" t="s">
        <v>162</v>
      </c>
    </row>
    <row r="611" spans="2:65" s="11" customFormat="1" ht="13.5">
      <c r="B611" s="203"/>
      <c r="C611" s="204"/>
      <c r="D611" s="205" t="s">
        <v>171</v>
      </c>
      <c r="E611" s="206" t="s">
        <v>21</v>
      </c>
      <c r="F611" s="207" t="s">
        <v>564</v>
      </c>
      <c r="G611" s="204"/>
      <c r="H611" s="208" t="s">
        <v>21</v>
      </c>
      <c r="I611" s="209"/>
      <c r="J611" s="204"/>
      <c r="K611" s="204"/>
      <c r="L611" s="210"/>
      <c r="M611" s="211"/>
      <c r="N611" s="212"/>
      <c r="O611" s="212"/>
      <c r="P611" s="212"/>
      <c r="Q611" s="212"/>
      <c r="R611" s="212"/>
      <c r="S611" s="212"/>
      <c r="T611" s="213"/>
      <c r="AT611" s="214" t="s">
        <v>171</v>
      </c>
      <c r="AU611" s="214" t="s">
        <v>84</v>
      </c>
      <c r="AV611" s="11" t="s">
        <v>82</v>
      </c>
      <c r="AW611" s="11" t="s">
        <v>37</v>
      </c>
      <c r="AX611" s="11" t="s">
        <v>74</v>
      </c>
      <c r="AY611" s="214" t="s">
        <v>162</v>
      </c>
    </row>
    <row r="612" spans="2:65" s="12" customFormat="1" ht="13.5">
      <c r="B612" s="215"/>
      <c r="C612" s="216"/>
      <c r="D612" s="205" t="s">
        <v>171</v>
      </c>
      <c r="E612" s="217" t="s">
        <v>21</v>
      </c>
      <c r="F612" s="218" t="s">
        <v>1016</v>
      </c>
      <c r="G612" s="216"/>
      <c r="H612" s="219">
        <v>27.9</v>
      </c>
      <c r="I612" s="220"/>
      <c r="J612" s="216"/>
      <c r="K612" s="216"/>
      <c r="L612" s="221"/>
      <c r="M612" s="222"/>
      <c r="N612" s="223"/>
      <c r="O612" s="223"/>
      <c r="P612" s="223"/>
      <c r="Q612" s="223"/>
      <c r="R612" s="223"/>
      <c r="S612" s="223"/>
      <c r="T612" s="224"/>
      <c r="AT612" s="225" t="s">
        <v>171</v>
      </c>
      <c r="AU612" s="225" t="s">
        <v>84</v>
      </c>
      <c r="AV612" s="12" t="s">
        <v>84</v>
      </c>
      <c r="AW612" s="12" t="s">
        <v>37</v>
      </c>
      <c r="AX612" s="12" t="s">
        <v>74</v>
      </c>
      <c r="AY612" s="225" t="s">
        <v>162</v>
      </c>
    </row>
    <row r="613" spans="2:65" s="12" customFormat="1" ht="13.5">
      <c r="B613" s="215"/>
      <c r="C613" s="216"/>
      <c r="D613" s="205" t="s">
        <v>171</v>
      </c>
      <c r="E613" s="217" t="s">
        <v>21</v>
      </c>
      <c r="F613" s="218" t="s">
        <v>1017</v>
      </c>
      <c r="G613" s="216"/>
      <c r="H613" s="219">
        <v>17.3</v>
      </c>
      <c r="I613" s="220"/>
      <c r="J613" s="216"/>
      <c r="K613" s="216"/>
      <c r="L613" s="221"/>
      <c r="M613" s="222"/>
      <c r="N613" s="223"/>
      <c r="O613" s="223"/>
      <c r="P613" s="223"/>
      <c r="Q613" s="223"/>
      <c r="R613" s="223"/>
      <c r="S613" s="223"/>
      <c r="T613" s="224"/>
      <c r="AT613" s="225" t="s">
        <v>171</v>
      </c>
      <c r="AU613" s="225" t="s">
        <v>84</v>
      </c>
      <c r="AV613" s="12" t="s">
        <v>84</v>
      </c>
      <c r="AW613" s="12" t="s">
        <v>37</v>
      </c>
      <c r="AX613" s="12" t="s">
        <v>74</v>
      </c>
      <c r="AY613" s="225" t="s">
        <v>162</v>
      </c>
    </row>
    <row r="614" spans="2:65" s="11" customFormat="1" ht="13.5">
      <c r="B614" s="203"/>
      <c r="C614" s="204"/>
      <c r="D614" s="205" t="s">
        <v>171</v>
      </c>
      <c r="E614" s="206" t="s">
        <v>21</v>
      </c>
      <c r="F614" s="207" t="s">
        <v>492</v>
      </c>
      <c r="G614" s="204"/>
      <c r="H614" s="208" t="s">
        <v>21</v>
      </c>
      <c r="I614" s="209"/>
      <c r="J614" s="204"/>
      <c r="K614" s="204"/>
      <c r="L614" s="210"/>
      <c r="M614" s="211"/>
      <c r="N614" s="212"/>
      <c r="O614" s="212"/>
      <c r="P614" s="212"/>
      <c r="Q614" s="212"/>
      <c r="R614" s="212"/>
      <c r="S614" s="212"/>
      <c r="T614" s="213"/>
      <c r="AT614" s="214" t="s">
        <v>171</v>
      </c>
      <c r="AU614" s="214" t="s">
        <v>84</v>
      </c>
      <c r="AV614" s="11" t="s">
        <v>82</v>
      </c>
      <c r="AW614" s="11" t="s">
        <v>37</v>
      </c>
      <c r="AX614" s="11" t="s">
        <v>74</v>
      </c>
      <c r="AY614" s="214" t="s">
        <v>162</v>
      </c>
    </row>
    <row r="615" spans="2:65" s="12" customFormat="1" ht="13.5">
      <c r="B615" s="215"/>
      <c r="C615" s="216"/>
      <c r="D615" s="205" t="s">
        <v>171</v>
      </c>
      <c r="E615" s="217" t="s">
        <v>21</v>
      </c>
      <c r="F615" s="218" t="s">
        <v>1018</v>
      </c>
      <c r="G615" s="216"/>
      <c r="H615" s="219">
        <v>28</v>
      </c>
      <c r="I615" s="220"/>
      <c r="J615" s="216"/>
      <c r="K615" s="216"/>
      <c r="L615" s="221"/>
      <c r="M615" s="222"/>
      <c r="N615" s="223"/>
      <c r="O615" s="223"/>
      <c r="P615" s="223"/>
      <c r="Q615" s="223"/>
      <c r="R615" s="223"/>
      <c r="S615" s="223"/>
      <c r="T615" s="224"/>
      <c r="AT615" s="225" t="s">
        <v>171</v>
      </c>
      <c r="AU615" s="225" t="s">
        <v>84</v>
      </c>
      <c r="AV615" s="12" t="s">
        <v>84</v>
      </c>
      <c r="AW615" s="12" t="s">
        <v>37</v>
      </c>
      <c r="AX615" s="12" t="s">
        <v>74</v>
      </c>
      <c r="AY615" s="225" t="s">
        <v>162</v>
      </c>
    </row>
    <row r="616" spans="2:65" s="11" customFormat="1" ht="13.5">
      <c r="B616" s="203"/>
      <c r="C616" s="204"/>
      <c r="D616" s="205" t="s">
        <v>171</v>
      </c>
      <c r="E616" s="206" t="s">
        <v>21</v>
      </c>
      <c r="F616" s="207" t="s">
        <v>495</v>
      </c>
      <c r="G616" s="204"/>
      <c r="H616" s="208" t="s">
        <v>21</v>
      </c>
      <c r="I616" s="209"/>
      <c r="J616" s="204"/>
      <c r="K616" s="204"/>
      <c r="L616" s="210"/>
      <c r="M616" s="211"/>
      <c r="N616" s="212"/>
      <c r="O616" s="212"/>
      <c r="P616" s="212"/>
      <c r="Q616" s="212"/>
      <c r="R616" s="212"/>
      <c r="S616" s="212"/>
      <c r="T616" s="213"/>
      <c r="AT616" s="214" t="s">
        <v>171</v>
      </c>
      <c r="AU616" s="214" t="s">
        <v>84</v>
      </c>
      <c r="AV616" s="11" t="s">
        <v>82</v>
      </c>
      <c r="AW616" s="11" t="s">
        <v>37</v>
      </c>
      <c r="AX616" s="11" t="s">
        <v>74</v>
      </c>
      <c r="AY616" s="214" t="s">
        <v>162</v>
      </c>
    </row>
    <row r="617" spans="2:65" s="12" customFormat="1" ht="13.5">
      <c r="B617" s="215"/>
      <c r="C617" s="216"/>
      <c r="D617" s="226" t="s">
        <v>171</v>
      </c>
      <c r="E617" s="227" t="s">
        <v>21</v>
      </c>
      <c r="F617" s="228" t="s">
        <v>1019</v>
      </c>
      <c r="G617" s="216"/>
      <c r="H617" s="229">
        <v>22</v>
      </c>
      <c r="I617" s="220"/>
      <c r="J617" s="216"/>
      <c r="K617" s="216"/>
      <c r="L617" s="221"/>
      <c r="M617" s="222"/>
      <c r="N617" s="223"/>
      <c r="O617" s="223"/>
      <c r="P617" s="223"/>
      <c r="Q617" s="223"/>
      <c r="R617" s="223"/>
      <c r="S617" s="223"/>
      <c r="T617" s="224"/>
      <c r="AT617" s="225" t="s">
        <v>171</v>
      </c>
      <c r="AU617" s="225" t="s">
        <v>84</v>
      </c>
      <c r="AV617" s="12" t="s">
        <v>84</v>
      </c>
      <c r="AW617" s="12" t="s">
        <v>37</v>
      </c>
      <c r="AX617" s="12" t="s">
        <v>74</v>
      </c>
      <c r="AY617" s="225" t="s">
        <v>162</v>
      </c>
    </row>
    <row r="618" spans="2:65" s="1" customFormat="1" ht="22.5" customHeight="1">
      <c r="B618" s="39"/>
      <c r="C618" s="230" t="s">
        <v>1020</v>
      </c>
      <c r="D618" s="230" t="s">
        <v>275</v>
      </c>
      <c r="E618" s="231" t="s">
        <v>1021</v>
      </c>
      <c r="F618" s="232" t="s">
        <v>1022</v>
      </c>
      <c r="G618" s="233" t="s">
        <v>182</v>
      </c>
      <c r="H618" s="234">
        <v>443.64600000000002</v>
      </c>
      <c r="I618" s="235"/>
      <c r="J618" s="236">
        <f>ROUND(I618*H618,2)</f>
        <v>0</v>
      </c>
      <c r="K618" s="232" t="s">
        <v>168</v>
      </c>
      <c r="L618" s="237"/>
      <c r="M618" s="238" t="s">
        <v>21</v>
      </c>
      <c r="N618" s="239" t="s">
        <v>45</v>
      </c>
      <c r="O618" s="40"/>
      <c r="P618" s="200">
        <f>O618*H618</f>
        <v>0</v>
      </c>
      <c r="Q618" s="200">
        <v>3.0000000000000001E-5</v>
      </c>
      <c r="R618" s="200">
        <f>Q618*H618</f>
        <v>1.3309380000000001E-2</v>
      </c>
      <c r="S618" s="200">
        <v>0</v>
      </c>
      <c r="T618" s="201">
        <f>S618*H618</f>
        <v>0</v>
      </c>
      <c r="AR618" s="22" t="s">
        <v>205</v>
      </c>
      <c r="AT618" s="22" t="s">
        <v>275</v>
      </c>
      <c r="AU618" s="22" t="s">
        <v>84</v>
      </c>
      <c r="AY618" s="22" t="s">
        <v>162</v>
      </c>
      <c r="BE618" s="202">
        <f>IF(N618="základní",J618,0)</f>
        <v>0</v>
      </c>
      <c r="BF618" s="202">
        <f>IF(N618="snížená",J618,0)</f>
        <v>0</v>
      </c>
      <c r="BG618" s="202">
        <f>IF(N618="zákl. přenesená",J618,0)</f>
        <v>0</v>
      </c>
      <c r="BH618" s="202">
        <f>IF(N618="sníž. přenesená",J618,0)</f>
        <v>0</v>
      </c>
      <c r="BI618" s="202">
        <f>IF(N618="nulová",J618,0)</f>
        <v>0</v>
      </c>
      <c r="BJ618" s="22" t="s">
        <v>82</v>
      </c>
      <c r="BK618" s="202">
        <f>ROUND(I618*H618,2)</f>
        <v>0</v>
      </c>
      <c r="BL618" s="22" t="s">
        <v>169</v>
      </c>
      <c r="BM618" s="22" t="s">
        <v>1023</v>
      </c>
    </row>
    <row r="619" spans="2:65" s="12" customFormat="1" ht="13.5">
      <c r="B619" s="215"/>
      <c r="C619" s="216"/>
      <c r="D619" s="226" t="s">
        <v>171</v>
      </c>
      <c r="E619" s="216"/>
      <c r="F619" s="228" t="s">
        <v>1024</v>
      </c>
      <c r="G619" s="216"/>
      <c r="H619" s="229">
        <v>443.64600000000002</v>
      </c>
      <c r="I619" s="220"/>
      <c r="J619" s="216"/>
      <c r="K619" s="216"/>
      <c r="L619" s="221"/>
      <c r="M619" s="222"/>
      <c r="N619" s="223"/>
      <c r="O619" s="223"/>
      <c r="P619" s="223"/>
      <c r="Q619" s="223"/>
      <c r="R619" s="223"/>
      <c r="S619" s="223"/>
      <c r="T619" s="224"/>
      <c r="AT619" s="225" t="s">
        <v>171</v>
      </c>
      <c r="AU619" s="225" t="s">
        <v>84</v>
      </c>
      <c r="AV619" s="12" t="s">
        <v>84</v>
      </c>
      <c r="AW619" s="12" t="s">
        <v>6</v>
      </c>
      <c r="AX619" s="12" t="s">
        <v>82</v>
      </c>
      <c r="AY619" s="225" t="s">
        <v>162</v>
      </c>
    </row>
    <row r="620" spans="2:65" s="1" customFormat="1" ht="31.5" customHeight="1">
      <c r="B620" s="39"/>
      <c r="C620" s="191" t="s">
        <v>1025</v>
      </c>
      <c r="D620" s="191" t="s">
        <v>164</v>
      </c>
      <c r="E620" s="192" t="s">
        <v>1026</v>
      </c>
      <c r="F620" s="193" t="s">
        <v>1027</v>
      </c>
      <c r="G620" s="194" t="s">
        <v>357</v>
      </c>
      <c r="H620" s="195">
        <v>4</v>
      </c>
      <c r="I620" s="196"/>
      <c r="J620" s="197">
        <f>ROUND(I620*H620,2)</f>
        <v>0</v>
      </c>
      <c r="K620" s="193" t="s">
        <v>168</v>
      </c>
      <c r="L620" s="59"/>
      <c r="M620" s="198" t="s">
        <v>21</v>
      </c>
      <c r="N620" s="199" t="s">
        <v>45</v>
      </c>
      <c r="O620" s="40"/>
      <c r="P620" s="200">
        <f>O620*H620</f>
        <v>0</v>
      </c>
      <c r="Q620" s="200">
        <v>4.1500000000000002E-2</v>
      </c>
      <c r="R620" s="200">
        <f>Q620*H620</f>
        <v>0.16600000000000001</v>
      </c>
      <c r="S620" s="200">
        <v>0</v>
      </c>
      <c r="T620" s="201">
        <f>S620*H620</f>
        <v>0</v>
      </c>
      <c r="AR620" s="22" t="s">
        <v>169</v>
      </c>
      <c r="AT620" s="22" t="s">
        <v>164</v>
      </c>
      <c r="AU620" s="22" t="s">
        <v>84</v>
      </c>
      <c r="AY620" s="22" t="s">
        <v>162</v>
      </c>
      <c r="BE620" s="202">
        <f>IF(N620="základní",J620,0)</f>
        <v>0</v>
      </c>
      <c r="BF620" s="202">
        <f>IF(N620="snížená",J620,0)</f>
        <v>0</v>
      </c>
      <c r="BG620" s="202">
        <f>IF(N620="zákl. přenesená",J620,0)</f>
        <v>0</v>
      </c>
      <c r="BH620" s="202">
        <f>IF(N620="sníž. přenesená",J620,0)</f>
        <v>0</v>
      </c>
      <c r="BI620" s="202">
        <f>IF(N620="nulová",J620,0)</f>
        <v>0</v>
      </c>
      <c r="BJ620" s="22" t="s">
        <v>82</v>
      </c>
      <c r="BK620" s="202">
        <f>ROUND(I620*H620,2)</f>
        <v>0</v>
      </c>
      <c r="BL620" s="22" t="s">
        <v>169</v>
      </c>
      <c r="BM620" s="22" t="s">
        <v>1028</v>
      </c>
    </row>
    <row r="621" spans="2:65" s="1" customFormat="1" ht="31.5" customHeight="1">
      <c r="B621" s="39"/>
      <c r="C621" s="191" t="s">
        <v>1029</v>
      </c>
      <c r="D621" s="191" t="s">
        <v>164</v>
      </c>
      <c r="E621" s="192" t="s">
        <v>1030</v>
      </c>
      <c r="F621" s="193" t="s">
        <v>1031</v>
      </c>
      <c r="G621" s="194" t="s">
        <v>357</v>
      </c>
      <c r="H621" s="195">
        <v>4</v>
      </c>
      <c r="I621" s="196"/>
      <c r="J621" s="197">
        <f>ROUND(I621*H621,2)</f>
        <v>0</v>
      </c>
      <c r="K621" s="193" t="s">
        <v>168</v>
      </c>
      <c r="L621" s="59"/>
      <c r="M621" s="198" t="s">
        <v>21</v>
      </c>
      <c r="N621" s="199" t="s">
        <v>45</v>
      </c>
      <c r="O621" s="40"/>
      <c r="P621" s="200">
        <f>O621*H621</f>
        <v>0</v>
      </c>
      <c r="Q621" s="200">
        <v>0.1575</v>
      </c>
      <c r="R621" s="200">
        <f>Q621*H621</f>
        <v>0.63</v>
      </c>
      <c r="S621" s="200">
        <v>0</v>
      </c>
      <c r="T621" s="201">
        <f>S621*H621</f>
        <v>0</v>
      </c>
      <c r="AR621" s="22" t="s">
        <v>169</v>
      </c>
      <c r="AT621" s="22" t="s">
        <v>164</v>
      </c>
      <c r="AU621" s="22" t="s">
        <v>84</v>
      </c>
      <c r="AY621" s="22" t="s">
        <v>162</v>
      </c>
      <c r="BE621" s="202">
        <f>IF(N621="základní",J621,0)</f>
        <v>0</v>
      </c>
      <c r="BF621" s="202">
        <f>IF(N621="snížená",J621,0)</f>
        <v>0</v>
      </c>
      <c r="BG621" s="202">
        <f>IF(N621="zákl. přenesená",J621,0)</f>
        <v>0</v>
      </c>
      <c r="BH621" s="202">
        <f>IF(N621="sníž. přenesená",J621,0)</f>
        <v>0</v>
      </c>
      <c r="BI621" s="202">
        <f>IF(N621="nulová",J621,0)</f>
        <v>0</v>
      </c>
      <c r="BJ621" s="22" t="s">
        <v>82</v>
      </c>
      <c r="BK621" s="202">
        <f>ROUND(I621*H621,2)</f>
        <v>0</v>
      </c>
      <c r="BL621" s="22" t="s">
        <v>169</v>
      </c>
      <c r="BM621" s="22" t="s">
        <v>1032</v>
      </c>
    </row>
    <row r="622" spans="2:65" s="1" customFormat="1" ht="31.5" customHeight="1">
      <c r="B622" s="39"/>
      <c r="C622" s="191" t="s">
        <v>1033</v>
      </c>
      <c r="D622" s="191" t="s">
        <v>164</v>
      </c>
      <c r="E622" s="192" t="s">
        <v>1034</v>
      </c>
      <c r="F622" s="193" t="s">
        <v>1035</v>
      </c>
      <c r="G622" s="194" t="s">
        <v>167</v>
      </c>
      <c r="H622" s="195">
        <v>259.12</v>
      </c>
      <c r="I622" s="196"/>
      <c r="J622" s="197">
        <f>ROUND(I622*H622,2)</f>
        <v>0</v>
      </c>
      <c r="K622" s="193" t="s">
        <v>168</v>
      </c>
      <c r="L622" s="59"/>
      <c r="M622" s="198" t="s">
        <v>21</v>
      </c>
      <c r="N622" s="199" t="s">
        <v>45</v>
      </c>
      <c r="O622" s="40"/>
      <c r="P622" s="200">
        <f>O622*H622</f>
        <v>0</v>
      </c>
      <c r="Q622" s="200">
        <v>1.47E-2</v>
      </c>
      <c r="R622" s="200">
        <f>Q622*H622</f>
        <v>3.8090639999999998</v>
      </c>
      <c r="S622" s="200">
        <v>0</v>
      </c>
      <c r="T622" s="201">
        <f>S622*H622</f>
        <v>0</v>
      </c>
      <c r="AR622" s="22" t="s">
        <v>169</v>
      </c>
      <c r="AT622" s="22" t="s">
        <v>164</v>
      </c>
      <c r="AU622" s="22" t="s">
        <v>84</v>
      </c>
      <c r="AY622" s="22" t="s">
        <v>162</v>
      </c>
      <c r="BE622" s="202">
        <f>IF(N622="základní",J622,0)</f>
        <v>0</v>
      </c>
      <c r="BF622" s="202">
        <f>IF(N622="snížená",J622,0)</f>
        <v>0</v>
      </c>
      <c r="BG622" s="202">
        <f>IF(N622="zákl. přenesená",J622,0)</f>
        <v>0</v>
      </c>
      <c r="BH622" s="202">
        <f>IF(N622="sníž. přenesená",J622,0)</f>
        <v>0</v>
      </c>
      <c r="BI622" s="202">
        <f>IF(N622="nulová",J622,0)</f>
        <v>0</v>
      </c>
      <c r="BJ622" s="22" t="s">
        <v>82</v>
      </c>
      <c r="BK622" s="202">
        <f>ROUND(I622*H622,2)</f>
        <v>0</v>
      </c>
      <c r="BL622" s="22" t="s">
        <v>169</v>
      </c>
      <c r="BM622" s="22" t="s">
        <v>1036</v>
      </c>
    </row>
    <row r="623" spans="2:65" s="11" customFormat="1" ht="13.5">
      <c r="B623" s="203"/>
      <c r="C623" s="204"/>
      <c r="D623" s="205" t="s">
        <v>171</v>
      </c>
      <c r="E623" s="206" t="s">
        <v>21</v>
      </c>
      <c r="F623" s="207" t="s">
        <v>1037</v>
      </c>
      <c r="G623" s="204"/>
      <c r="H623" s="208" t="s">
        <v>21</v>
      </c>
      <c r="I623" s="209"/>
      <c r="J623" s="204"/>
      <c r="K623" s="204"/>
      <c r="L623" s="210"/>
      <c r="M623" s="211"/>
      <c r="N623" s="212"/>
      <c r="O623" s="212"/>
      <c r="P623" s="212"/>
      <c r="Q623" s="212"/>
      <c r="R623" s="212"/>
      <c r="S623" s="212"/>
      <c r="T623" s="213"/>
      <c r="AT623" s="214" t="s">
        <v>171</v>
      </c>
      <c r="AU623" s="214" t="s">
        <v>84</v>
      </c>
      <c r="AV623" s="11" t="s">
        <v>82</v>
      </c>
      <c r="AW623" s="11" t="s">
        <v>37</v>
      </c>
      <c r="AX623" s="11" t="s">
        <v>74</v>
      </c>
      <c r="AY623" s="214" t="s">
        <v>162</v>
      </c>
    </row>
    <row r="624" spans="2:65" s="12" customFormat="1" ht="13.5">
      <c r="B624" s="215"/>
      <c r="C624" s="216"/>
      <c r="D624" s="226" t="s">
        <v>171</v>
      </c>
      <c r="E624" s="227" t="s">
        <v>21</v>
      </c>
      <c r="F624" s="228" t="s">
        <v>1038</v>
      </c>
      <c r="G624" s="216"/>
      <c r="H624" s="229">
        <v>259.12</v>
      </c>
      <c r="I624" s="220"/>
      <c r="J624" s="216"/>
      <c r="K624" s="216"/>
      <c r="L624" s="221"/>
      <c r="M624" s="222"/>
      <c r="N624" s="223"/>
      <c r="O624" s="223"/>
      <c r="P624" s="223"/>
      <c r="Q624" s="223"/>
      <c r="R624" s="223"/>
      <c r="S624" s="223"/>
      <c r="T624" s="224"/>
      <c r="AT624" s="225" t="s">
        <v>171</v>
      </c>
      <c r="AU624" s="225" t="s">
        <v>84</v>
      </c>
      <c r="AV624" s="12" t="s">
        <v>84</v>
      </c>
      <c r="AW624" s="12" t="s">
        <v>37</v>
      </c>
      <c r="AX624" s="12" t="s">
        <v>74</v>
      </c>
      <c r="AY624" s="225" t="s">
        <v>162</v>
      </c>
    </row>
    <row r="625" spans="2:65" s="1" customFormat="1" ht="31.5" customHeight="1">
      <c r="B625" s="39"/>
      <c r="C625" s="191" t="s">
        <v>1039</v>
      </c>
      <c r="D625" s="191" t="s">
        <v>164</v>
      </c>
      <c r="E625" s="192" t="s">
        <v>1040</v>
      </c>
      <c r="F625" s="193" t="s">
        <v>1041</v>
      </c>
      <c r="G625" s="194" t="s">
        <v>167</v>
      </c>
      <c r="H625" s="195">
        <v>107.98</v>
      </c>
      <c r="I625" s="196"/>
      <c r="J625" s="197">
        <f>ROUND(I625*H625,2)</f>
        <v>0</v>
      </c>
      <c r="K625" s="193" t="s">
        <v>168</v>
      </c>
      <c r="L625" s="59"/>
      <c r="M625" s="198" t="s">
        <v>21</v>
      </c>
      <c r="N625" s="199" t="s">
        <v>45</v>
      </c>
      <c r="O625" s="40"/>
      <c r="P625" s="200">
        <f>O625*H625</f>
        <v>0</v>
      </c>
      <c r="Q625" s="200">
        <v>1.7330000000000002E-2</v>
      </c>
      <c r="R625" s="200">
        <f>Q625*H625</f>
        <v>1.8712934000000003</v>
      </c>
      <c r="S625" s="200">
        <v>0</v>
      </c>
      <c r="T625" s="201">
        <f>S625*H625</f>
        <v>0</v>
      </c>
      <c r="AR625" s="22" t="s">
        <v>169</v>
      </c>
      <c r="AT625" s="22" t="s">
        <v>164</v>
      </c>
      <c r="AU625" s="22" t="s">
        <v>84</v>
      </c>
      <c r="AY625" s="22" t="s">
        <v>162</v>
      </c>
      <c r="BE625" s="202">
        <f>IF(N625="základní",J625,0)</f>
        <v>0</v>
      </c>
      <c r="BF625" s="202">
        <f>IF(N625="snížená",J625,0)</f>
        <v>0</v>
      </c>
      <c r="BG625" s="202">
        <f>IF(N625="zákl. přenesená",J625,0)</f>
        <v>0</v>
      </c>
      <c r="BH625" s="202">
        <f>IF(N625="sníž. přenesená",J625,0)</f>
        <v>0</v>
      </c>
      <c r="BI625" s="202">
        <f>IF(N625="nulová",J625,0)</f>
        <v>0</v>
      </c>
      <c r="BJ625" s="22" t="s">
        <v>82</v>
      </c>
      <c r="BK625" s="202">
        <f>ROUND(I625*H625,2)</f>
        <v>0</v>
      </c>
      <c r="BL625" s="22" t="s">
        <v>169</v>
      </c>
      <c r="BM625" s="22" t="s">
        <v>1042</v>
      </c>
    </row>
    <row r="626" spans="2:65" s="1" customFormat="1" ht="31.5" customHeight="1">
      <c r="B626" s="39"/>
      <c r="C626" s="191" t="s">
        <v>1043</v>
      </c>
      <c r="D626" s="191" t="s">
        <v>164</v>
      </c>
      <c r="E626" s="192" t="s">
        <v>1044</v>
      </c>
      <c r="F626" s="193" t="s">
        <v>1045</v>
      </c>
      <c r="G626" s="194" t="s">
        <v>167</v>
      </c>
      <c r="H626" s="195">
        <v>1680.3869999999999</v>
      </c>
      <c r="I626" s="196"/>
      <c r="J626" s="197">
        <f>ROUND(I626*H626,2)</f>
        <v>0</v>
      </c>
      <c r="K626" s="193" t="s">
        <v>168</v>
      </c>
      <c r="L626" s="59"/>
      <c r="M626" s="198" t="s">
        <v>21</v>
      </c>
      <c r="N626" s="199" t="s">
        <v>45</v>
      </c>
      <c r="O626" s="40"/>
      <c r="P626" s="200">
        <f>O626*H626</f>
        <v>0</v>
      </c>
      <c r="Q626" s="200">
        <v>1.7330000000000002E-2</v>
      </c>
      <c r="R626" s="200">
        <f>Q626*H626</f>
        <v>29.121106710000003</v>
      </c>
      <c r="S626" s="200">
        <v>0</v>
      </c>
      <c r="T626" s="201">
        <f>S626*H626</f>
        <v>0</v>
      </c>
      <c r="AR626" s="22" t="s">
        <v>169</v>
      </c>
      <c r="AT626" s="22" t="s">
        <v>164</v>
      </c>
      <c r="AU626" s="22" t="s">
        <v>84</v>
      </c>
      <c r="AY626" s="22" t="s">
        <v>162</v>
      </c>
      <c r="BE626" s="202">
        <f>IF(N626="základní",J626,0)</f>
        <v>0</v>
      </c>
      <c r="BF626" s="202">
        <f>IF(N626="snížená",J626,0)</f>
        <v>0</v>
      </c>
      <c r="BG626" s="202">
        <f>IF(N626="zákl. přenesená",J626,0)</f>
        <v>0</v>
      </c>
      <c r="BH626" s="202">
        <f>IF(N626="sníž. přenesená",J626,0)</f>
        <v>0</v>
      </c>
      <c r="BI626" s="202">
        <f>IF(N626="nulová",J626,0)</f>
        <v>0</v>
      </c>
      <c r="BJ626" s="22" t="s">
        <v>82</v>
      </c>
      <c r="BK626" s="202">
        <f>ROUND(I626*H626,2)</f>
        <v>0</v>
      </c>
      <c r="BL626" s="22" t="s">
        <v>169</v>
      </c>
      <c r="BM626" s="22" t="s">
        <v>1046</v>
      </c>
    </row>
    <row r="627" spans="2:65" s="11" customFormat="1" ht="13.5">
      <c r="B627" s="203"/>
      <c r="C627" s="204"/>
      <c r="D627" s="205" t="s">
        <v>171</v>
      </c>
      <c r="E627" s="206" t="s">
        <v>21</v>
      </c>
      <c r="F627" s="207" t="s">
        <v>1047</v>
      </c>
      <c r="G627" s="204"/>
      <c r="H627" s="208" t="s">
        <v>21</v>
      </c>
      <c r="I627" s="209"/>
      <c r="J627" s="204"/>
      <c r="K627" s="204"/>
      <c r="L627" s="210"/>
      <c r="M627" s="211"/>
      <c r="N627" s="212"/>
      <c r="O627" s="212"/>
      <c r="P627" s="212"/>
      <c r="Q627" s="212"/>
      <c r="R627" s="212"/>
      <c r="S627" s="212"/>
      <c r="T627" s="213"/>
      <c r="AT627" s="214" t="s">
        <v>171</v>
      </c>
      <c r="AU627" s="214" t="s">
        <v>84</v>
      </c>
      <c r="AV627" s="11" t="s">
        <v>82</v>
      </c>
      <c r="AW627" s="11" t="s">
        <v>37</v>
      </c>
      <c r="AX627" s="11" t="s">
        <v>74</v>
      </c>
      <c r="AY627" s="214" t="s">
        <v>162</v>
      </c>
    </row>
    <row r="628" spans="2:65" s="11" customFormat="1" ht="13.5">
      <c r="B628" s="203"/>
      <c r="C628" s="204"/>
      <c r="D628" s="205" t="s">
        <v>171</v>
      </c>
      <c r="E628" s="206" t="s">
        <v>21</v>
      </c>
      <c r="F628" s="207" t="s">
        <v>1048</v>
      </c>
      <c r="G628" s="204"/>
      <c r="H628" s="208" t="s">
        <v>21</v>
      </c>
      <c r="I628" s="209"/>
      <c r="J628" s="204"/>
      <c r="K628" s="204"/>
      <c r="L628" s="210"/>
      <c r="M628" s="211"/>
      <c r="N628" s="212"/>
      <c r="O628" s="212"/>
      <c r="P628" s="212"/>
      <c r="Q628" s="212"/>
      <c r="R628" s="212"/>
      <c r="S628" s="212"/>
      <c r="T628" s="213"/>
      <c r="AT628" s="214" t="s">
        <v>171</v>
      </c>
      <c r="AU628" s="214" t="s">
        <v>84</v>
      </c>
      <c r="AV628" s="11" t="s">
        <v>82</v>
      </c>
      <c r="AW628" s="11" t="s">
        <v>37</v>
      </c>
      <c r="AX628" s="11" t="s">
        <v>74</v>
      </c>
      <c r="AY628" s="214" t="s">
        <v>162</v>
      </c>
    </row>
    <row r="629" spans="2:65" s="12" customFormat="1" ht="13.5">
      <c r="B629" s="215"/>
      <c r="C629" s="216"/>
      <c r="D629" s="205" t="s">
        <v>171</v>
      </c>
      <c r="E629" s="217" t="s">
        <v>21</v>
      </c>
      <c r="F629" s="218" t="s">
        <v>1049</v>
      </c>
      <c r="G629" s="216"/>
      <c r="H629" s="219">
        <v>60.01</v>
      </c>
      <c r="I629" s="220"/>
      <c r="J629" s="216"/>
      <c r="K629" s="216"/>
      <c r="L629" s="221"/>
      <c r="M629" s="222"/>
      <c r="N629" s="223"/>
      <c r="O629" s="223"/>
      <c r="P629" s="223"/>
      <c r="Q629" s="223"/>
      <c r="R629" s="223"/>
      <c r="S629" s="223"/>
      <c r="T629" s="224"/>
      <c r="AT629" s="225" t="s">
        <v>171</v>
      </c>
      <c r="AU629" s="225" t="s">
        <v>84</v>
      </c>
      <c r="AV629" s="12" t="s">
        <v>84</v>
      </c>
      <c r="AW629" s="12" t="s">
        <v>37</v>
      </c>
      <c r="AX629" s="12" t="s">
        <v>74</v>
      </c>
      <c r="AY629" s="225" t="s">
        <v>162</v>
      </c>
    </row>
    <row r="630" spans="2:65" s="11" customFormat="1" ht="13.5">
      <c r="B630" s="203"/>
      <c r="C630" s="204"/>
      <c r="D630" s="205" t="s">
        <v>171</v>
      </c>
      <c r="E630" s="206" t="s">
        <v>21</v>
      </c>
      <c r="F630" s="207" t="s">
        <v>1050</v>
      </c>
      <c r="G630" s="204"/>
      <c r="H630" s="208" t="s">
        <v>21</v>
      </c>
      <c r="I630" s="209"/>
      <c r="J630" s="204"/>
      <c r="K630" s="204"/>
      <c r="L630" s="210"/>
      <c r="M630" s="211"/>
      <c r="N630" s="212"/>
      <c r="O630" s="212"/>
      <c r="P630" s="212"/>
      <c r="Q630" s="212"/>
      <c r="R630" s="212"/>
      <c r="S630" s="212"/>
      <c r="T630" s="213"/>
      <c r="AT630" s="214" t="s">
        <v>171</v>
      </c>
      <c r="AU630" s="214" t="s">
        <v>84</v>
      </c>
      <c r="AV630" s="11" t="s">
        <v>82</v>
      </c>
      <c r="AW630" s="11" t="s">
        <v>37</v>
      </c>
      <c r="AX630" s="11" t="s">
        <v>74</v>
      </c>
      <c r="AY630" s="214" t="s">
        <v>162</v>
      </c>
    </row>
    <row r="631" spans="2:65" s="12" customFormat="1" ht="13.5">
      <c r="B631" s="215"/>
      <c r="C631" s="216"/>
      <c r="D631" s="205" t="s">
        <v>171</v>
      </c>
      <c r="E631" s="217" t="s">
        <v>21</v>
      </c>
      <c r="F631" s="218" t="s">
        <v>1051</v>
      </c>
      <c r="G631" s="216"/>
      <c r="H631" s="219">
        <v>88.798000000000002</v>
      </c>
      <c r="I631" s="220"/>
      <c r="J631" s="216"/>
      <c r="K631" s="216"/>
      <c r="L631" s="221"/>
      <c r="M631" s="222"/>
      <c r="N631" s="223"/>
      <c r="O631" s="223"/>
      <c r="P631" s="223"/>
      <c r="Q631" s="223"/>
      <c r="R631" s="223"/>
      <c r="S631" s="223"/>
      <c r="T631" s="224"/>
      <c r="AT631" s="225" t="s">
        <v>171</v>
      </c>
      <c r="AU631" s="225" t="s">
        <v>84</v>
      </c>
      <c r="AV631" s="12" t="s">
        <v>84</v>
      </c>
      <c r="AW631" s="12" t="s">
        <v>37</v>
      </c>
      <c r="AX631" s="12" t="s">
        <v>74</v>
      </c>
      <c r="AY631" s="225" t="s">
        <v>162</v>
      </c>
    </row>
    <row r="632" spans="2:65" s="11" customFormat="1" ht="13.5">
      <c r="B632" s="203"/>
      <c r="C632" s="204"/>
      <c r="D632" s="205" t="s">
        <v>171</v>
      </c>
      <c r="E632" s="206" t="s">
        <v>21</v>
      </c>
      <c r="F632" s="207" t="s">
        <v>1052</v>
      </c>
      <c r="G632" s="204"/>
      <c r="H632" s="208" t="s">
        <v>21</v>
      </c>
      <c r="I632" s="209"/>
      <c r="J632" s="204"/>
      <c r="K632" s="204"/>
      <c r="L632" s="210"/>
      <c r="M632" s="211"/>
      <c r="N632" s="212"/>
      <c r="O632" s="212"/>
      <c r="P632" s="212"/>
      <c r="Q632" s="212"/>
      <c r="R632" s="212"/>
      <c r="S632" s="212"/>
      <c r="T632" s="213"/>
      <c r="AT632" s="214" t="s">
        <v>171</v>
      </c>
      <c r="AU632" s="214" t="s">
        <v>84</v>
      </c>
      <c r="AV632" s="11" t="s">
        <v>82</v>
      </c>
      <c r="AW632" s="11" t="s">
        <v>37</v>
      </c>
      <c r="AX632" s="11" t="s">
        <v>74</v>
      </c>
      <c r="AY632" s="214" t="s">
        <v>162</v>
      </c>
    </row>
    <row r="633" spans="2:65" s="12" customFormat="1" ht="13.5">
      <c r="B633" s="215"/>
      <c r="C633" s="216"/>
      <c r="D633" s="205" t="s">
        <v>171</v>
      </c>
      <c r="E633" s="217" t="s">
        <v>21</v>
      </c>
      <c r="F633" s="218" t="s">
        <v>1053</v>
      </c>
      <c r="G633" s="216"/>
      <c r="H633" s="219">
        <v>111.6</v>
      </c>
      <c r="I633" s="220"/>
      <c r="J633" s="216"/>
      <c r="K633" s="216"/>
      <c r="L633" s="221"/>
      <c r="M633" s="222"/>
      <c r="N633" s="223"/>
      <c r="O633" s="223"/>
      <c r="P633" s="223"/>
      <c r="Q633" s="223"/>
      <c r="R633" s="223"/>
      <c r="S633" s="223"/>
      <c r="T633" s="224"/>
      <c r="AT633" s="225" t="s">
        <v>171</v>
      </c>
      <c r="AU633" s="225" t="s">
        <v>84</v>
      </c>
      <c r="AV633" s="12" t="s">
        <v>84</v>
      </c>
      <c r="AW633" s="12" t="s">
        <v>37</v>
      </c>
      <c r="AX633" s="12" t="s">
        <v>74</v>
      </c>
      <c r="AY633" s="225" t="s">
        <v>162</v>
      </c>
    </row>
    <row r="634" spans="2:65" s="11" customFormat="1" ht="13.5">
      <c r="B634" s="203"/>
      <c r="C634" s="204"/>
      <c r="D634" s="205" t="s">
        <v>171</v>
      </c>
      <c r="E634" s="206" t="s">
        <v>21</v>
      </c>
      <c r="F634" s="207" t="s">
        <v>1054</v>
      </c>
      <c r="G634" s="204"/>
      <c r="H634" s="208" t="s">
        <v>21</v>
      </c>
      <c r="I634" s="209"/>
      <c r="J634" s="204"/>
      <c r="K634" s="204"/>
      <c r="L634" s="210"/>
      <c r="M634" s="211"/>
      <c r="N634" s="212"/>
      <c r="O634" s="212"/>
      <c r="P634" s="212"/>
      <c r="Q634" s="212"/>
      <c r="R634" s="212"/>
      <c r="S634" s="212"/>
      <c r="T634" s="213"/>
      <c r="AT634" s="214" t="s">
        <v>171</v>
      </c>
      <c r="AU634" s="214" t="s">
        <v>84</v>
      </c>
      <c r="AV634" s="11" t="s">
        <v>82</v>
      </c>
      <c r="AW634" s="11" t="s">
        <v>37</v>
      </c>
      <c r="AX634" s="11" t="s">
        <v>74</v>
      </c>
      <c r="AY634" s="214" t="s">
        <v>162</v>
      </c>
    </row>
    <row r="635" spans="2:65" s="12" customFormat="1" ht="13.5">
      <c r="B635" s="215"/>
      <c r="C635" s="216"/>
      <c r="D635" s="205" t="s">
        <v>171</v>
      </c>
      <c r="E635" s="217" t="s">
        <v>21</v>
      </c>
      <c r="F635" s="218" t="s">
        <v>1055</v>
      </c>
      <c r="G635" s="216"/>
      <c r="H635" s="219">
        <v>46.74</v>
      </c>
      <c r="I635" s="220"/>
      <c r="J635" s="216"/>
      <c r="K635" s="216"/>
      <c r="L635" s="221"/>
      <c r="M635" s="222"/>
      <c r="N635" s="223"/>
      <c r="O635" s="223"/>
      <c r="P635" s="223"/>
      <c r="Q635" s="223"/>
      <c r="R635" s="223"/>
      <c r="S635" s="223"/>
      <c r="T635" s="224"/>
      <c r="AT635" s="225" t="s">
        <v>171</v>
      </c>
      <c r="AU635" s="225" t="s">
        <v>84</v>
      </c>
      <c r="AV635" s="12" t="s">
        <v>84</v>
      </c>
      <c r="AW635" s="12" t="s">
        <v>37</v>
      </c>
      <c r="AX635" s="12" t="s">
        <v>74</v>
      </c>
      <c r="AY635" s="225" t="s">
        <v>162</v>
      </c>
    </row>
    <row r="636" spans="2:65" s="11" customFormat="1" ht="13.5">
      <c r="B636" s="203"/>
      <c r="C636" s="204"/>
      <c r="D636" s="205" t="s">
        <v>171</v>
      </c>
      <c r="E636" s="206" t="s">
        <v>21</v>
      </c>
      <c r="F636" s="207" t="s">
        <v>1056</v>
      </c>
      <c r="G636" s="204"/>
      <c r="H636" s="208" t="s">
        <v>21</v>
      </c>
      <c r="I636" s="209"/>
      <c r="J636" s="204"/>
      <c r="K636" s="204"/>
      <c r="L636" s="210"/>
      <c r="M636" s="211"/>
      <c r="N636" s="212"/>
      <c r="O636" s="212"/>
      <c r="P636" s="212"/>
      <c r="Q636" s="212"/>
      <c r="R636" s="212"/>
      <c r="S636" s="212"/>
      <c r="T636" s="213"/>
      <c r="AT636" s="214" t="s">
        <v>171</v>
      </c>
      <c r="AU636" s="214" t="s">
        <v>84</v>
      </c>
      <c r="AV636" s="11" t="s">
        <v>82</v>
      </c>
      <c r="AW636" s="11" t="s">
        <v>37</v>
      </c>
      <c r="AX636" s="11" t="s">
        <v>74</v>
      </c>
      <c r="AY636" s="214" t="s">
        <v>162</v>
      </c>
    </row>
    <row r="637" spans="2:65" s="12" customFormat="1" ht="13.5">
      <c r="B637" s="215"/>
      <c r="C637" s="216"/>
      <c r="D637" s="205" t="s">
        <v>171</v>
      </c>
      <c r="E637" s="217" t="s">
        <v>21</v>
      </c>
      <c r="F637" s="218" t="s">
        <v>1055</v>
      </c>
      <c r="G637" s="216"/>
      <c r="H637" s="219">
        <v>46.74</v>
      </c>
      <c r="I637" s="220"/>
      <c r="J637" s="216"/>
      <c r="K637" s="216"/>
      <c r="L637" s="221"/>
      <c r="M637" s="222"/>
      <c r="N637" s="223"/>
      <c r="O637" s="223"/>
      <c r="P637" s="223"/>
      <c r="Q637" s="223"/>
      <c r="R637" s="223"/>
      <c r="S637" s="223"/>
      <c r="T637" s="224"/>
      <c r="AT637" s="225" t="s">
        <v>171</v>
      </c>
      <c r="AU637" s="225" t="s">
        <v>84</v>
      </c>
      <c r="AV637" s="12" t="s">
        <v>84</v>
      </c>
      <c r="AW637" s="12" t="s">
        <v>37</v>
      </c>
      <c r="AX637" s="12" t="s">
        <v>74</v>
      </c>
      <c r="AY637" s="225" t="s">
        <v>162</v>
      </c>
    </row>
    <row r="638" spans="2:65" s="11" customFormat="1" ht="13.5">
      <c r="B638" s="203"/>
      <c r="C638" s="204"/>
      <c r="D638" s="205" t="s">
        <v>171</v>
      </c>
      <c r="E638" s="206" t="s">
        <v>21</v>
      </c>
      <c r="F638" s="207" t="s">
        <v>1057</v>
      </c>
      <c r="G638" s="204"/>
      <c r="H638" s="208" t="s">
        <v>21</v>
      </c>
      <c r="I638" s="209"/>
      <c r="J638" s="204"/>
      <c r="K638" s="204"/>
      <c r="L638" s="210"/>
      <c r="M638" s="211"/>
      <c r="N638" s="212"/>
      <c r="O638" s="212"/>
      <c r="P638" s="212"/>
      <c r="Q638" s="212"/>
      <c r="R638" s="212"/>
      <c r="S638" s="212"/>
      <c r="T638" s="213"/>
      <c r="AT638" s="214" t="s">
        <v>171</v>
      </c>
      <c r="AU638" s="214" t="s">
        <v>84</v>
      </c>
      <c r="AV638" s="11" t="s">
        <v>82</v>
      </c>
      <c r="AW638" s="11" t="s">
        <v>37</v>
      </c>
      <c r="AX638" s="11" t="s">
        <v>74</v>
      </c>
      <c r="AY638" s="214" t="s">
        <v>162</v>
      </c>
    </row>
    <row r="639" spans="2:65" s="12" customFormat="1" ht="13.5">
      <c r="B639" s="215"/>
      <c r="C639" s="216"/>
      <c r="D639" s="205" t="s">
        <v>171</v>
      </c>
      <c r="E639" s="217" t="s">
        <v>21</v>
      </c>
      <c r="F639" s="218" t="s">
        <v>1058</v>
      </c>
      <c r="G639" s="216"/>
      <c r="H639" s="219">
        <v>91.5</v>
      </c>
      <c r="I639" s="220"/>
      <c r="J639" s="216"/>
      <c r="K639" s="216"/>
      <c r="L639" s="221"/>
      <c r="M639" s="222"/>
      <c r="N639" s="223"/>
      <c r="O639" s="223"/>
      <c r="P639" s="223"/>
      <c r="Q639" s="223"/>
      <c r="R639" s="223"/>
      <c r="S639" s="223"/>
      <c r="T639" s="224"/>
      <c r="AT639" s="225" t="s">
        <v>171</v>
      </c>
      <c r="AU639" s="225" t="s">
        <v>84</v>
      </c>
      <c r="AV639" s="12" t="s">
        <v>84</v>
      </c>
      <c r="AW639" s="12" t="s">
        <v>37</v>
      </c>
      <c r="AX639" s="12" t="s">
        <v>74</v>
      </c>
      <c r="AY639" s="225" t="s">
        <v>162</v>
      </c>
    </row>
    <row r="640" spans="2:65" s="11" customFormat="1" ht="13.5">
      <c r="B640" s="203"/>
      <c r="C640" s="204"/>
      <c r="D640" s="205" t="s">
        <v>171</v>
      </c>
      <c r="E640" s="206" t="s">
        <v>21</v>
      </c>
      <c r="F640" s="207" t="s">
        <v>1059</v>
      </c>
      <c r="G640" s="204"/>
      <c r="H640" s="208" t="s">
        <v>21</v>
      </c>
      <c r="I640" s="209"/>
      <c r="J640" s="204"/>
      <c r="K640" s="204"/>
      <c r="L640" s="210"/>
      <c r="M640" s="211"/>
      <c r="N640" s="212"/>
      <c r="O640" s="212"/>
      <c r="P640" s="212"/>
      <c r="Q640" s="212"/>
      <c r="R640" s="212"/>
      <c r="S640" s="212"/>
      <c r="T640" s="213"/>
      <c r="AT640" s="214" t="s">
        <v>171</v>
      </c>
      <c r="AU640" s="214" t="s">
        <v>84</v>
      </c>
      <c r="AV640" s="11" t="s">
        <v>82</v>
      </c>
      <c r="AW640" s="11" t="s">
        <v>37</v>
      </c>
      <c r="AX640" s="11" t="s">
        <v>74</v>
      </c>
      <c r="AY640" s="214" t="s">
        <v>162</v>
      </c>
    </row>
    <row r="641" spans="2:51" s="12" customFormat="1" ht="13.5">
      <c r="B641" s="215"/>
      <c r="C641" s="216"/>
      <c r="D641" s="205" t="s">
        <v>171</v>
      </c>
      <c r="E641" s="217" t="s">
        <v>21</v>
      </c>
      <c r="F641" s="218" t="s">
        <v>1060</v>
      </c>
      <c r="G641" s="216"/>
      <c r="H641" s="219">
        <v>100.7</v>
      </c>
      <c r="I641" s="220"/>
      <c r="J641" s="216"/>
      <c r="K641" s="216"/>
      <c r="L641" s="221"/>
      <c r="M641" s="222"/>
      <c r="N641" s="223"/>
      <c r="O641" s="223"/>
      <c r="P641" s="223"/>
      <c r="Q641" s="223"/>
      <c r="R641" s="223"/>
      <c r="S641" s="223"/>
      <c r="T641" s="224"/>
      <c r="AT641" s="225" t="s">
        <v>171</v>
      </c>
      <c r="AU641" s="225" t="s">
        <v>84</v>
      </c>
      <c r="AV641" s="12" t="s">
        <v>84</v>
      </c>
      <c r="AW641" s="12" t="s">
        <v>37</v>
      </c>
      <c r="AX641" s="12" t="s">
        <v>74</v>
      </c>
      <c r="AY641" s="225" t="s">
        <v>162</v>
      </c>
    </row>
    <row r="642" spans="2:51" s="11" customFormat="1" ht="13.5">
      <c r="B642" s="203"/>
      <c r="C642" s="204"/>
      <c r="D642" s="205" t="s">
        <v>171</v>
      </c>
      <c r="E642" s="206" t="s">
        <v>21</v>
      </c>
      <c r="F642" s="207" t="s">
        <v>1061</v>
      </c>
      <c r="G642" s="204"/>
      <c r="H642" s="208" t="s">
        <v>21</v>
      </c>
      <c r="I642" s="209"/>
      <c r="J642" s="204"/>
      <c r="K642" s="204"/>
      <c r="L642" s="210"/>
      <c r="M642" s="211"/>
      <c r="N642" s="212"/>
      <c r="O642" s="212"/>
      <c r="P642" s="212"/>
      <c r="Q642" s="212"/>
      <c r="R642" s="212"/>
      <c r="S642" s="212"/>
      <c r="T642" s="213"/>
      <c r="AT642" s="214" t="s">
        <v>171</v>
      </c>
      <c r="AU642" s="214" t="s">
        <v>84</v>
      </c>
      <c r="AV642" s="11" t="s">
        <v>82</v>
      </c>
      <c r="AW642" s="11" t="s">
        <v>37</v>
      </c>
      <c r="AX642" s="11" t="s">
        <v>74</v>
      </c>
      <c r="AY642" s="214" t="s">
        <v>162</v>
      </c>
    </row>
    <row r="643" spans="2:51" s="12" customFormat="1" ht="13.5">
      <c r="B643" s="215"/>
      <c r="C643" s="216"/>
      <c r="D643" s="205" t="s">
        <v>171</v>
      </c>
      <c r="E643" s="217" t="s">
        <v>21</v>
      </c>
      <c r="F643" s="218" t="s">
        <v>1062</v>
      </c>
      <c r="G643" s="216"/>
      <c r="H643" s="219">
        <v>70.44</v>
      </c>
      <c r="I643" s="220"/>
      <c r="J643" s="216"/>
      <c r="K643" s="216"/>
      <c r="L643" s="221"/>
      <c r="M643" s="222"/>
      <c r="N643" s="223"/>
      <c r="O643" s="223"/>
      <c r="P643" s="223"/>
      <c r="Q643" s="223"/>
      <c r="R643" s="223"/>
      <c r="S643" s="223"/>
      <c r="T643" s="224"/>
      <c r="AT643" s="225" t="s">
        <v>171</v>
      </c>
      <c r="AU643" s="225" t="s">
        <v>84</v>
      </c>
      <c r="AV643" s="12" t="s">
        <v>84</v>
      </c>
      <c r="AW643" s="12" t="s">
        <v>37</v>
      </c>
      <c r="AX643" s="12" t="s">
        <v>74</v>
      </c>
      <c r="AY643" s="225" t="s">
        <v>162</v>
      </c>
    </row>
    <row r="644" spans="2:51" s="11" customFormat="1" ht="13.5">
      <c r="B644" s="203"/>
      <c r="C644" s="204"/>
      <c r="D644" s="205" t="s">
        <v>171</v>
      </c>
      <c r="E644" s="206" t="s">
        <v>21</v>
      </c>
      <c r="F644" s="207" t="s">
        <v>1063</v>
      </c>
      <c r="G644" s="204"/>
      <c r="H644" s="208" t="s">
        <v>21</v>
      </c>
      <c r="I644" s="209"/>
      <c r="J644" s="204"/>
      <c r="K644" s="204"/>
      <c r="L644" s="210"/>
      <c r="M644" s="211"/>
      <c r="N644" s="212"/>
      <c r="O644" s="212"/>
      <c r="P644" s="212"/>
      <c r="Q644" s="212"/>
      <c r="R644" s="212"/>
      <c r="S644" s="212"/>
      <c r="T644" s="213"/>
      <c r="AT644" s="214" t="s">
        <v>171</v>
      </c>
      <c r="AU644" s="214" t="s">
        <v>84</v>
      </c>
      <c r="AV644" s="11" t="s">
        <v>82</v>
      </c>
      <c r="AW644" s="11" t="s">
        <v>37</v>
      </c>
      <c r="AX644" s="11" t="s">
        <v>74</v>
      </c>
      <c r="AY644" s="214" t="s">
        <v>162</v>
      </c>
    </row>
    <row r="645" spans="2:51" s="12" customFormat="1" ht="13.5">
      <c r="B645" s="215"/>
      <c r="C645" s="216"/>
      <c r="D645" s="205" t="s">
        <v>171</v>
      </c>
      <c r="E645" s="217" t="s">
        <v>21</v>
      </c>
      <c r="F645" s="218" t="s">
        <v>1064</v>
      </c>
      <c r="G645" s="216"/>
      <c r="H645" s="219">
        <v>18.260000000000002</v>
      </c>
      <c r="I645" s="220"/>
      <c r="J645" s="216"/>
      <c r="K645" s="216"/>
      <c r="L645" s="221"/>
      <c r="M645" s="222"/>
      <c r="N645" s="223"/>
      <c r="O645" s="223"/>
      <c r="P645" s="223"/>
      <c r="Q645" s="223"/>
      <c r="R645" s="223"/>
      <c r="S645" s="223"/>
      <c r="T645" s="224"/>
      <c r="AT645" s="225" t="s">
        <v>171</v>
      </c>
      <c r="AU645" s="225" t="s">
        <v>84</v>
      </c>
      <c r="AV645" s="12" t="s">
        <v>84</v>
      </c>
      <c r="AW645" s="12" t="s">
        <v>37</v>
      </c>
      <c r="AX645" s="12" t="s">
        <v>74</v>
      </c>
      <c r="AY645" s="225" t="s">
        <v>162</v>
      </c>
    </row>
    <row r="646" spans="2:51" s="11" customFormat="1" ht="13.5">
      <c r="B646" s="203"/>
      <c r="C646" s="204"/>
      <c r="D646" s="205" t="s">
        <v>171</v>
      </c>
      <c r="E646" s="206" t="s">
        <v>21</v>
      </c>
      <c r="F646" s="207" t="s">
        <v>1065</v>
      </c>
      <c r="G646" s="204"/>
      <c r="H646" s="208" t="s">
        <v>21</v>
      </c>
      <c r="I646" s="209"/>
      <c r="J646" s="204"/>
      <c r="K646" s="204"/>
      <c r="L646" s="210"/>
      <c r="M646" s="211"/>
      <c r="N646" s="212"/>
      <c r="O646" s="212"/>
      <c r="P646" s="212"/>
      <c r="Q646" s="212"/>
      <c r="R646" s="212"/>
      <c r="S646" s="212"/>
      <c r="T646" s="213"/>
      <c r="AT646" s="214" t="s">
        <v>171</v>
      </c>
      <c r="AU646" s="214" t="s">
        <v>84</v>
      </c>
      <c r="AV646" s="11" t="s">
        <v>82</v>
      </c>
      <c r="AW646" s="11" t="s">
        <v>37</v>
      </c>
      <c r="AX646" s="11" t="s">
        <v>74</v>
      </c>
      <c r="AY646" s="214" t="s">
        <v>162</v>
      </c>
    </row>
    <row r="647" spans="2:51" s="12" customFormat="1" ht="13.5">
      <c r="B647" s="215"/>
      <c r="C647" s="216"/>
      <c r="D647" s="205" t="s">
        <v>171</v>
      </c>
      <c r="E647" s="217" t="s">
        <v>21</v>
      </c>
      <c r="F647" s="218" t="s">
        <v>1066</v>
      </c>
      <c r="G647" s="216"/>
      <c r="H647" s="219">
        <v>13.42</v>
      </c>
      <c r="I647" s="220"/>
      <c r="J647" s="216"/>
      <c r="K647" s="216"/>
      <c r="L647" s="221"/>
      <c r="M647" s="222"/>
      <c r="N647" s="223"/>
      <c r="O647" s="223"/>
      <c r="P647" s="223"/>
      <c r="Q647" s="223"/>
      <c r="R647" s="223"/>
      <c r="S647" s="223"/>
      <c r="T647" s="224"/>
      <c r="AT647" s="225" t="s">
        <v>171</v>
      </c>
      <c r="AU647" s="225" t="s">
        <v>84</v>
      </c>
      <c r="AV647" s="12" t="s">
        <v>84</v>
      </c>
      <c r="AW647" s="12" t="s">
        <v>37</v>
      </c>
      <c r="AX647" s="12" t="s">
        <v>74</v>
      </c>
      <c r="AY647" s="225" t="s">
        <v>162</v>
      </c>
    </row>
    <row r="648" spans="2:51" s="11" customFormat="1" ht="13.5">
      <c r="B648" s="203"/>
      <c r="C648" s="204"/>
      <c r="D648" s="205" t="s">
        <v>171</v>
      </c>
      <c r="E648" s="206" t="s">
        <v>21</v>
      </c>
      <c r="F648" s="207" t="s">
        <v>1067</v>
      </c>
      <c r="G648" s="204"/>
      <c r="H648" s="208" t="s">
        <v>21</v>
      </c>
      <c r="I648" s="209"/>
      <c r="J648" s="204"/>
      <c r="K648" s="204"/>
      <c r="L648" s="210"/>
      <c r="M648" s="211"/>
      <c r="N648" s="212"/>
      <c r="O648" s="212"/>
      <c r="P648" s="212"/>
      <c r="Q648" s="212"/>
      <c r="R648" s="212"/>
      <c r="S648" s="212"/>
      <c r="T648" s="213"/>
      <c r="AT648" s="214" t="s">
        <v>171</v>
      </c>
      <c r="AU648" s="214" t="s">
        <v>84</v>
      </c>
      <c r="AV648" s="11" t="s">
        <v>82</v>
      </c>
      <c r="AW648" s="11" t="s">
        <v>37</v>
      </c>
      <c r="AX648" s="11" t="s">
        <v>74</v>
      </c>
      <c r="AY648" s="214" t="s">
        <v>162</v>
      </c>
    </row>
    <row r="649" spans="2:51" s="12" customFormat="1" ht="13.5">
      <c r="B649" s="215"/>
      <c r="C649" s="216"/>
      <c r="D649" s="205" t="s">
        <v>171</v>
      </c>
      <c r="E649" s="217" t="s">
        <v>21</v>
      </c>
      <c r="F649" s="218" t="s">
        <v>1068</v>
      </c>
      <c r="G649" s="216"/>
      <c r="H649" s="219">
        <v>18.260000000000002</v>
      </c>
      <c r="I649" s="220"/>
      <c r="J649" s="216"/>
      <c r="K649" s="216"/>
      <c r="L649" s="221"/>
      <c r="M649" s="222"/>
      <c r="N649" s="223"/>
      <c r="O649" s="223"/>
      <c r="P649" s="223"/>
      <c r="Q649" s="223"/>
      <c r="R649" s="223"/>
      <c r="S649" s="223"/>
      <c r="T649" s="224"/>
      <c r="AT649" s="225" t="s">
        <v>171</v>
      </c>
      <c r="AU649" s="225" t="s">
        <v>84</v>
      </c>
      <c r="AV649" s="12" t="s">
        <v>84</v>
      </c>
      <c r="AW649" s="12" t="s">
        <v>37</v>
      </c>
      <c r="AX649" s="12" t="s">
        <v>74</v>
      </c>
      <c r="AY649" s="225" t="s">
        <v>162</v>
      </c>
    </row>
    <row r="650" spans="2:51" s="11" customFormat="1" ht="13.5">
      <c r="B650" s="203"/>
      <c r="C650" s="204"/>
      <c r="D650" s="205" t="s">
        <v>171</v>
      </c>
      <c r="E650" s="206" t="s">
        <v>21</v>
      </c>
      <c r="F650" s="207" t="s">
        <v>1069</v>
      </c>
      <c r="G650" s="204"/>
      <c r="H650" s="208" t="s">
        <v>21</v>
      </c>
      <c r="I650" s="209"/>
      <c r="J650" s="204"/>
      <c r="K650" s="204"/>
      <c r="L650" s="210"/>
      <c r="M650" s="211"/>
      <c r="N650" s="212"/>
      <c r="O650" s="212"/>
      <c r="P650" s="212"/>
      <c r="Q650" s="212"/>
      <c r="R650" s="212"/>
      <c r="S650" s="212"/>
      <c r="T650" s="213"/>
      <c r="AT650" s="214" t="s">
        <v>171</v>
      </c>
      <c r="AU650" s="214" t="s">
        <v>84</v>
      </c>
      <c r="AV650" s="11" t="s">
        <v>82</v>
      </c>
      <c r="AW650" s="11" t="s">
        <v>37</v>
      </c>
      <c r="AX650" s="11" t="s">
        <v>74</v>
      </c>
      <c r="AY650" s="214" t="s">
        <v>162</v>
      </c>
    </row>
    <row r="651" spans="2:51" s="12" customFormat="1" ht="13.5">
      <c r="B651" s="215"/>
      <c r="C651" s="216"/>
      <c r="D651" s="205" t="s">
        <v>171</v>
      </c>
      <c r="E651" s="217" t="s">
        <v>21</v>
      </c>
      <c r="F651" s="218" t="s">
        <v>1066</v>
      </c>
      <c r="G651" s="216"/>
      <c r="H651" s="219">
        <v>13.42</v>
      </c>
      <c r="I651" s="220"/>
      <c r="J651" s="216"/>
      <c r="K651" s="216"/>
      <c r="L651" s="221"/>
      <c r="M651" s="222"/>
      <c r="N651" s="223"/>
      <c r="O651" s="223"/>
      <c r="P651" s="223"/>
      <c r="Q651" s="223"/>
      <c r="R651" s="223"/>
      <c r="S651" s="223"/>
      <c r="T651" s="224"/>
      <c r="AT651" s="225" t="s">
        <v>171</v>
      </c>
      <c r="AU651" s="225" t="s">
        <v>84</v>
      </c>
      <c r="AV651" s="12" t="s">
        <v>84</v>
      </c>
      <c r="AW651" s="12" t="s">
        <v>37</v>
      </c>
      <c r="AX651" s="12" t="s">
        <v>74</v>
      </c>
      <c r="AY651" s="225" t="s">
        <v>162</v>
      </c>
    </row>
    <row r="652" spans="2:51" s="11" customFormat="1" ht="13.5">
      <c r="B652" s="203"/>
      <c r="C652" s="204"/>
      <c r="D652" s="205" t="s">
        <v>171</v>
      </c>
      <c r="E652" s="206" t="s">
        <v>21</v>
      </c>
      <c r="F652" s="207" t="s">
        <v>1070</v>
      </c>
      <c r="G652" s="204"/>
      <c r="H652" s="208" t="s">
        <v>21</v>
      </c>
      <c r="I652" s="209"/>
      <c r="J652" s="204"/>
      <c r="K652" s="204"/>
      <c r="L652" s="210"/>
      <c r="M652" s="211"/>
      <c r="N652" s="212"/>
      <c r="O652" s="212"/>
      <c r="P652" s="212"/>
      <c r="Q652" s="212"/>
      <c r="R652" s="212"/>
      <c r="S652" s="212"/>
      <c r="T652" s="213"/>
      <c r="AT652" s="214" t="s">
        <v>171</v>
      </c>
      <c r="AU652" s="214" t="s">
        <v>84</v>
      </c>
      <c r="AV652" s="11" t="s">
        <v>82</v>
      </c>
      <c r="AW652" s="11" t="s">
        <v>37</v>
      </c>
      <c r="AX652" s="11" t="s">
        <v>74</v>
      </c>
      <c r="AY652" s="214" t="s">
        <v>162</v>
      </c>
    </row>
    <row r="653" spans="2:51" s="12" customFormat="1" ht="13.5">
      <c r="B653" s="215"/>
      <c r="C653" s="216"/>
      <c r="D653" s="205" t="s">
        <v>171</v>
      </c>
      <c r="E653" s="217" t="s">
        <v>21</v>
      </c>
      <c r="F653" s="218" t="s">
        <v>1068</v>
      </c>
      <c r="G653" s="216"/>
      <c r="H653" s="219">
        <v>18.260000000000002</v>
      </c>
      <c r="I653" s="220"/>
      <c r="J653" s="216"/>
      <c r="K653" s="216"/>
      <c r="L653" s="221"/>
      <c r="M653" s="222"/>
      <c r="N653" s="223"/>
      <c r="O653" s="223"/>
      <c r="P653" s="223"/>
      <c r="Q653" s="223"/>
      <c r="R653" s="223"/>
      <c r="S653" s="223"/>
      <c r="T653" s="224"/>
      <c r="AT653" s="225" t="s">
        <v>171</v>
      </c>
      <c r="AU653" s="225" t="s">
        <v>84</v>
      </c>
      <c r="AV653" s="12" t="s">
        <v>84</v>
      </c>
      <c r="AW653" s="12" t="s">
        <v>37</v>
      </c>
      <c r="AX653" s="12" t="s">
        <v>74</v>
      </c>
      <c r="AY653" s="225" t="s">
        <v>162</v>
      </c>
    </row>
    <row r="654" spans="2:51" s="11" customFormat="1" ht="13.5">
      <c r="B654" s="203"/>
      <c r="C654" s="204"/>
      <c r="D654" s="205" t="s">
        <v>171</v>
      </c>
      <c r="E654" s="206" t="s">
        <v>21</v>
      </c>
      <c r="F654" s="207" t="s">
        <v>1071</v>
      </c>
      <c r="G654" s="204"/>
      <c r="H654" s="208" t="s">
        <v>21</v>
      </c>
      <c r="I654" s="209"/>
      <c r="J654" s="204"/>
      <c r="K654" s="204"/>
      <c r="L654" s="210"/>
      <c r="M654" s="211"/>
      <c r="N654" s="212"/>
      <c r="O654" s="212"/>
      <c r="P654" s="212"/>
      <c r="Q654" s="212"/>
      <c r="R654" s="212"/>
      <c r="S654" s="212"/>
      <c r="T654" s="213"/>
      <c r="AT654" s="214" t="s">
        <v>171</v>
      </c>
      <c r="AU654" s="214" t="s">
        <v>84</v>
      </c>
      <c r="AV654" s="11" t="s">
        <v>82</v>
      </c>
      <c r="AW654" s="11" t="s">
        <v>37</v>
      </c>
      <c r="AX654" s="11" t="s">
        <v>74</v>
      </c>
      <c r="AY654" s="214" t="s">
        <v>162</v>
      </c>
    </row>
    <row r="655" spans="2:51" s="12" customFormat="1" ht="13.5">
      <c r="B655" s="215"/>
      <c r="C655" s="216"/>
      <c r="D655" s="205" t="s">
        <v>171</v>
      </c>
      <c r="E655" s="217" t="s">
        <v>21</v>
      </c>
      <c r="F655" s="218" t="s">
        <v>1066</v>
      </c>
      <c r="G655" s="216"/>
      <c r="H655" s="219">
        <v>13.42</v>
      </c>
      <c r="I655" s="220"/>
      <c r="J655" s="216"/>
      <c r="K655" s="216"/>
      <c r="L655" s="221"/>
      <c r="M655" s="222"/>
      <c r="N655" s="223"/>
      <c r="O655" s="223"/>
      <c r="P655" s="223"/>
      <c r="Q655" s="223"/>
      <c r="R655" s="223"/>
      <c r="S655" s="223"/>
      <c r="T655" s="224"/>
      <c r="AT655" s="225" t="s">
        <v>171</v>
      </c>
      <c r="AU655" s="225" t="s">
        <v>84</v>
      </c>
      <c r="AV655" s="12" t="s">
        <v>84</v>
      </c>
      <c r="AW655" s="12" t="s">
        <v>37</v>
      </c>
      <c r="AX655" s="12" t="s">
        <v>74</v>
      </c>
      <c r="AY655" s="225" t="s">
        <v>162</v>
      </c>
    </row>
    <row r="656" spans="2:51" s="11" customFormat="1" ht="13.5">
      <c r="B656" s="203"/>
      <c r="C656" s="204"/>
      <c r="D656" s="205" t="s">
        <v>171</v>
      </c>
      <c r="E656" s="206" t="s">
        <v>21</v>
      </c>
      <c r="F656" s="207" t="s">
        <v>492</v>
      </c>
      <c r="G656" s="204"/>
      <c r="H656" s="208" t="s">
        <v>21</v>
      </c>
      <c r="I656" s="209"/>
      <c r="J656" s="204"/>
      <c r="K656" s="204"/>
      <c r="L656" s="210"/>
      <c r="M656" s="211"/>
      <c r="N656" s="212"/>
      <c r="O656" s="212"/>
      <c r="P656" s="212"/>
      <c r="Q656" s="212"/>
      <c r="R656" s="212"/>
      <c r="S656" s="212"/>
      <c r="T656" s="213"/>
      <c r="AT656" s="214" t="s">
        <v>171</v>
      </c>
      <c r="AU656" s="214" t="s">
        <v>84</v>
      </c>
      <c r="AV656" s="11" t="s">
        <v>82</v>
      </c>
      <c r="AW656" s="11" t="s">
        <v>37</v>
      </c>
      <c r="AX656" s="11" t="s">
        <v>74</v>
      </c>
      <c r="AY656" s="214" t="s">
        <v>162</v>
      </c>
    </row>
    <row r="657" spans="2:51" s="11" customFormat="1" ht="13.5">
      <c r="B657" s="203"/>
      <c r="C657" s="204"/>
      <c r="D657" s="205" t="s">
        <v>171</v>
      </c>
      <c r="E657" s="206" t="s">
        <v>21</v>
      </c>
      <c r="F657" s="207" t="s">
        <v>1072</v>
      </c>
      <c r="G657" s="204"/>
      <c r="H657" s="208" t="s">
        <v>21</v>
      </c>
      <c r="I657" s="209"/>
      <c r="J657" s="204"/>
      <c r="K657" s="204"/>
      <c r="L657" s="210"/>
      <c r="M657" s="211"/>
      <c r="N657" s="212"/>
      <c r="O657" s="212"/>
      <c r="P657" s="212"/>
      <c r="Q657" s="212"/>
      <c r="R657" s="212"/>
      <c r="S657" s="212"/>
      <c r="T657" s="213"/>
      <c r="AT657" s="214" t="s">
        <v>171</v>
      </c>
      <c r="AU657" s="214" t="s">
        <v>84</v>
      </c>
      <c r="AV657" s="11" t="s">
        <v>82</v>
      </c>
      <c r="AW657" s="11" t="s">
        <v>37</v>
      </c>
      <c r="AX657" s="11" t="s">
        <v>74</v>
      </c>
      <c r="AY657" s="214" t="s">
        <v>162</v>
      </c>
    </row>
    <row r="658" spans="2:51" s="12" customFormat="1" ht="13.5">
      <c r="B658" s="215"/>
      <c r="C658" s="216"/>
      <c r="D658" s="205" t="s">
        <v>171</v>
      </c>
      <c r="E658" s="217" t="s">
        <v>21</v>
      </c>
      <c r="F658" s="218" t="s">
        <v>1073</v>
      </c>
      <c r="G658" s="216"/>
      <c r="H658" s="219">
        <v>59.103999999999999</v>
      </c>
      <c r="I658" s="220"/>
      <c r="J658" s="216"/>
      <c r="K658" s="216"/>
      <c r="L658" s="221"/>
      <c r="M658" s="222"/>
      <c r="N658" s="223"/>
      <c r="O658" s="223"/>
      <c r="P658" s="223"/>
      <c r="Q658" s="223"/>
      <c r="R658" s="223"/>
      <c r="S658" s="223"/>
      <c r="T658" s="224"/>
      <c r="AT658" s="225" t="s">
        <v>171</v>
      </c>
      <c r="AU658" s="225" t="s">
        <v>84</v>
      </c>
      <c r="AV658" s="12" t="s">
        <v>84</v>
      </c>
      <c r="AW658" s="12" t="s">
        <v>37</v>
      </c>
      <c r="AX658" s="12" t="s">
        <v>74</v>
      </c>
      <c r="AY658" s="225" t="s">
        <v>162</v>
      </c>
    </row>
    <row r="659" spans="2:51" s="11" customFormat="1" ht="13.5">
      <c r="B659" s="203"/>
      <c r="C659" s="204"/>
      <c r="D659" s="205" t="s">
        <v>171</v>
      </c>
      <c r="E659" s="206" t="s">
        <v>21</v>
      </c>
      <c r="F659" s="207" t="s">
        <v>1074</v>
      </c>
      <c r="G659" s="204"/>
      <c r="H659" s="208" t="s">
        <v>21</v>
      </c>
      <c r="I659" s="209"/>
      <c r="J659" s="204"/>
      <c r="K659" s="204"/>
      <c r="L659" s="210"/>
      <c r="M659" s="211"/>
      <c r="N659" s="212"/>
      <c r="O659" s="212"/>
      <c r="P659" s="212"/>
      <c r="Q659" s="212"/>
      <c r="R659" s="212"/>
      <c r="S659" s="212"/>
      <c r="T659" s="213"/>
      <c r="AT659" s="214" t="s">
        <v>171</v>
      </c>
      <c r="AU659" s="214" t="s">
        <v>84</v>
      </c>
      <c r="AV659" s="11" t="s">
        <v>82</v>
      </c>
      <c r="AW659" s="11" t="s">
        <v>37</v>
      </c>
      <c r="AX659" s="11" t="s">
        <v>74</v>
      </c>
      <c r="AY659" s="214" t="s">
        <v>162</v>
      </c>
    </row>
    <row r="660" spans="2:51" s="12" customFormat="1" ht="13.5">
      <c r="B660" s="215"/>
      <c r="C660" s="216"/>
      <c r="D660" s="205" t="s">
        <v>171</v>
      </c>
      <c r="E660" s="217" t="s">
        <v>21</v>
      </c>
      <c r="F660" s="218" t="s">
        <v>1075</v>
      </c>
      <c r="G660" s="216"/>
      <c r="H660" s="219">
        <v>105.352</v>
      </c>
      <c r="I660" s="220"/>
      <c r="J660" s="216"/>
      <c r="K660" s="216"/>
      <c r="L660" s="221"/>
      <c r="M660" s="222"/>
      <c r="N660" s="223"/>
      <c r="O660" s="223"/>
      <c r="P660" s="223"/>
      <c r="Q660" s="223"/>
      <c r="R660" s="223"/>
      <c r="S660" s="223"/>
      <c r="T660" s="224"/>
      <c r="AT660" s="225" t="s">
        <v>171</v>
      </c>
      <c r="AU660" s="225" t="s">
        <v>84</v>
      </c>
      <c r="AV660" s="12" t="s">
        <v>84</v>
      </c>
      <c r="AW660" s="12" t="s">
        <v>37</v>
      </c>
      <c r="AX660" s="12" t="s">
        <v>74</v>
      </c>
      <c r="AY660" s="225" t="s">
        <v>162</v>
      </c>
    </row>
    <row r="661" spans="2:51" s="11" customFormat="1" ht="13.5">
      <c r="B661" s="203"/>
      <c r="C661" s="204"/>
      <c r="D661" s="205" t="s">
        <v>171</v>
      </c>
      <c r="E661" s="206" t="s">
        <v>21</v>
      </c>
      <c r="F661" s="207" t="s">
        <v>1076</v>
      </c>
      <c r="G661" s="204"/>
      <c r="H661" s="208" t="s">
        <v>21</v>
      </c>
      <c r="I661" s="209"/>
      <c r="J661" s="204"/>
      <c r="K661" s="204"/>
      <c r="L661" s="210"/>
      <c r="M661" s="211"/>
      <c r="N661" s="212"/>
      <c r="O661" s="212"/>
      <c r="P661" s="212"/>
      <c r="Q661" s="212"/>
      <c r="R661" s="212"/>
      <c r="S661" s="212"/>
      <c r="T661" s="213"/>
      <c r="AT661" s="214" t="s">
        <v>171</v>
      </c>
      <c r="AU661" s="214" t="s">
        <v>84</v>
      </c>
      <c r="AV661" s="11" t="s">
        <v>82</v>
      </c>
      <c r="AW661" s="11" t="s">
        <v>37</v>
      </c>
      <c r="AX661" s="11" t="s">
        <v>74</v>
      </c>
      <c r="AY661" s="214" t="s">
        <v>162</v>
      </c>
    </row>
    <row r="662" spans="2:51" s="12" customFormat="1" ht="13.5">
      <c r="B662" s="215"/>
      <c r="C662" s="216"/>
      <c r="D662" s="205" t="s">
        <v>171</v>
      </c>
      <c r="E662" s="217" t="s">
        <v>21</v>
      </c>
      <c r="F662" s="218" t="s">
        <v>1077</v>
      </c>
      <c r="G662" s="216"/>
      <c r="H662" s="219">
        <v>19.824000000000002</v>
      </c>
      <c r="I662" s="220"/>
      <c r="J662" s="216"/>
      <c r="K662" s="216"/>
      <c r="L662" s="221"/>
      <c r="M662" s="222"/>
      <c r="N662" s="223"/>
      <c r="O662" s="223"/>
      <c r="P662" s="223"/>
      <c r="Q662" s="223"/>
      <c r="R662" s="223"/>
      <c r="S662" s="223"/>
      <c r="T662" s="224"/>
      <c r="AT662" s="225" t="s">
        <v>171</v>
      </c>
      <c r="AU662" s="225" t="s">
        <v>84</v>
      </c>
      <c r="AV662" s="12" t="s">
        <v>84</v>
      </c>
      <c r="AW662" s="12" t="s">
        <v>37</v>
      </c>
      <c r="AX662" s="12" t="s">
        <v>74</v>
      </c>
      <c r="AY662" s="225" t="s">
        <v>162</v>
      </c>
    </row>
    <row r="663" spans="2:51" s="11" customFormat="1" ht="13.5">
      <c r="B663" s="203"/>
      <c r="C663" s="204"/>
      <c r="D663" s="205" t="s">
        <v>171</v>
      </c>
      <c r="E663" s="206" t="s">
        <v>21</v>
      </c>
      <c r="F663" s="207" t="s">
        <v>1078</v>
      </c>
      <c r="G663" s="204"/>
      <c r="H663" s="208" t="s">
        <v>21</v>
      </c>
      <c r="I663" s="209"/>
      <c r="J663" s="204"/>
      <c r="K663" s="204"/>
      <c r="L663" s="210"/>
      <c r="M663" s="211"/>
      <c r="N663" s="212"/>
      <c r="O663" s="212"/>
      <c r="P663" s="212"/>
      <c r="Q663" s="212"/>
      <c r="R663" s="212"/>
      <c r="S663" s="212"/>
      <c r="T663" s="213"/>
      <c r="AT663" s="214" t="s">
        <v>171</v>
      </c>
      <c r="AU663" s="214" t="s">
        <v>84</v>
      </c>
      <c r="AV663" s="11" t="s">
        <v>82</v>
      </c>
      <c r="AW663" s="11" t="s">
        <v>37</v>
      </c>
      <c r="AX663" s="11" t="s">
        <v>74</v>
      </c>
      <c r="AY663" s="214" t="s">
        <v>162</v>
      </c>
    </row>
    <row r="664" spans="2:51" s="12" customFormat="1" ht="13.5">
      <c r="B664" s="215"/>
      <c r="C664" s="216"/>
      <c r="D664" s="205" t="s">
        <v>171</v>
      </c>
      <c r="E664" s="217" t="s">
        <v>21</v>
      </c>
      <c r="F664" s="218" t="s">
        <v>1079</v>
      </c>
      <c r="G664" s="216"/>
      <c r="H664" s="219">
        <v>12.38</v>
      </c>
      <c r="I664" s="220"/>
      <c r="J664" s="216"/>
      <c r="K664" s="216"/>
      <c r="L664" s="221"/>
      <c r="M664" s="222"/>
      <c r="N664" s="223"/>
      <c r="O664" s="223"/>
      <c r="P664" s="223"/>
      <c r="Q664" s="223"/>
      <c r="R664" s="223"/>
      <c r="S664" s="223"/>
      <c r="T664" s="224"/>
      <c r="AT664" s="225" t="s">
        <v>171</v>
      </c>
      <c r="AU664" s="225" t="s">
        <v>84</v>
      </c>
      <c r="AV664" s="12" t="s">
        <v>84</v>
      </c>
      <c r="AW664" s="12" t="s">
        <v>37</v>
      </c>
      <c r="AX664" s="12" t="s">
        <v>74</v>
      </c>
      <c r="AY664" s="225" t="s">
        <v>162</v>
      </c>
    </row>
    <row r="665" spans="2:51" s="11" customFormat="1" ht="13.5">
      <c r="B665" s="203"/>
      <c r="C665" s="204"/>
      <c r="D665" s="205" t="s">
        <v>171</v>
      </c>
      <c r="E665" s="206" t="s">
        <v>21</v>
      </c>
      <c r="F665" s="207" t="s">
        <v>1080</v>
      </c>
      <c r="G665" s="204"/>
      <c r="H665" s="208" t="s">
        <v>21</v>
      </c>
      <c r="I665" s="209"/>
      <c r="J665" s="204"/>
      <c r="K665" s="204"/>
      <c r="L665" s="210"/>
      <c r="M665" s="211"/>
      <c r="N665" s="212"/>
      <c r="O665" s="212"/>
      <c r="P665" s="212"/>
      <c r="Q665" s="212"/>
      <c r="R665" s="212"/>
      <c r="S665" s="212"/>
      <c r="T665" s="213"/>
      <c r="AT665" s="214" t="s">
        <v>171</v>
      </c>
      <c r="AU665" s="214" t="s">
        <v>84</v>
      </c>
      <c r="AV665" s="11" t="s">
        <v>82</v>
      </c>
      <c r="AW665" s="11" t="s">
        <v>37</v>
      </c>
      <c r="AX665" s="11" t="s">
        <v>74</v>
      </c>
      <c r="AY665" s="214" t="s">
        <v>162</v>
      </c>
    </row>
    <row r="666" spans="2:51" s="12" customFormat="1" ht="13.5">
      <c r="B666" s="215"/>
      <c r="C666" s="216"/>
      <c r="D666" s="205" t="s">
        <v>171</v>
      </c>
      <c r="E666" s="217" t="s">
        <v>21</v>
      </c>
      <c r="F666" s="218" t="s">
        <v>1079</v>
      </c>
      <c r="G666" s="216"/>
      <c r="H666" s="219">
        <v>12.38</v>
      </c>
      <c r="I666" s="220"/>
      <c r="J666" s="216"/>
      <c r="K666" s="216"/>
      <c r="L666" s="221"/>
      <c r="M666" s="222"/>
      <c r="N666" s="223"/>
      <c r="O666" s="223"/>
      <c r="P666" s="223"/>
      <c r="Q666" s="223"/>
      <c r="R666" s="223"/>
      <c r="S666" s="223"/>
      <c r="T666" s="224"/>
      <c r="AT666" s="225" t="s">
        <v>171</v>
      </c>
      <c r="AU666" s="225" t="s">
        <v>84</v>
      </c>
      <c r="AV666" s="12" t="s">
        <v>84</v>
      </c>
      <c r="AW666" s="12" t="s">
        <v>37</v>
      </c>
      <c r="AX666" s="12" t="s">
        <v>74</v>
      </c>
      <c r="AY666" s="225" t="s">
        <v>162</v>
      </c>
    </row>
    <row r="667" spans="2:51" s="11" customFormat="1" ht="13.5">
      <c r="B667" s="203"/>
      <c r="C667" s="204"/>
      <c r="D667" s="205" t="s">
        <v>171</v>
      </c>
      <c r="E667" s="206" t="s">
        <v>21</v>
      </c>
      <c r="F667" s="207" t="s">
        <v>1081</v>
      </c>
      <c r="G667" s="204"/>
      <c r="H667" s="208" t="s">
        <v>21</v>
      </c>
      <c r="I667" s="209"/>
      <c r="J667" s="204"/>
      <c r="K667" s="204"/>
      <c r="L667" s="210"/>
      <c r="M667" s="211"/>
      <c r="N667" s="212"/>
      <c r="O667" s="212"/>
      <c r="P667" s="212"/>
      <c r="Q667" s="212"/>
      <c r="R667" s="212"/>
      <c r="S667" s="212"/>
      <c r="T667" s="213"/>
      <c r="AT667" s="214" t="s">
        <v>171</v>
      </c>
      <c r="AU667" s="214" t="s">
        <v>84</v>
      </c>
      <c r="AV667" s="11" t="s">
        <v>82</v>
      </c>
      <c r="AW667" s="11" t="s">
        <v>37</v>
      </c>
      <c r="AX667" s="11" t="s">
        <v>74</v>
      </c>
      <c r="AY667" s="214" t="s">
        <v>162</v>
      </c>
    </row>
    <row r="668" spans="2:51" s="12" customFormat="1" ht="13.5">
      <c r="B668" s="215"/>
      <c r="C668" s="216"/>
      <c r="D668" s="205" t="s">
        <v>171</v>
      </c>
      <c r="E668" s="217" t="s">
        <v>21</v>
      </c>
      <c r="F668" s="218" t="s">
        <v>1082</v>
      </c>
      <c r="G668" s="216"/>
      <c r="H668" s="219">
        <v>24.66</v>
      </c>
      <c r="I668" s="220"/>
      <c r="J668" s="216"/>
      <c r="K668" s="216"/>
      <c r="L668" s="221"/>
      <c r="M668" s="222"/>
      <c r="N668" s="223"/>
      <c r="O668" s="223"/>
      <c r="P668" s="223"/>
      <c r="Q668" s="223"/>
      <c r="R668" s="223"/>
      <c r="S668" s="223"/>
      <c r="T668" s="224"/>
      <c r="AT668" s="225" t="s">
        <v>171</v>
      </c>
      <c r="AU668" s="225" t="s">
        <v>84</v>
      </c>
      <c r="AV668" s="12" t="s">
        <v>84</v>
      </c>
      <c r="AW668" s="12" t="s">
        <v>37</v>
      </c>
      <c r="AX668" s="12" t="s">
        <v>74</v>
      </c>
      <c r="AY668" s="225" t="s">
        <v>162</v>
      </c>
    </row>
    <row r="669" spans="2:51" s="11" customFormat="1" ht="13.5">
      <c r="B669" s="203"/>
      <c r="C669" s="204"/>
      <c r="D669" s="205" t="s">
        <v>171</v>
      </c>
      <c r="E669" s="206" t="s">
        <v>21</v>
      </c>
      <c r="F669" s="207" t="s">
        <v>1083</v>
      </c>
      <c r="G669" s="204"/>
      <c r="H669" s="208" t="s">
        <v>21</v>
      </c>
      <c r="I669" s="209"/>
      <c r="J669" s="204"/>
      <c r="K669" s="204"/>
      <c r="L669" s="210"/>
      <c r="M669" s="211"/>
      <c r="N669" s="212"/>
      <c r="O669" s="212"/>
      <c r="P669" s="212"/>
      <c r="Q669" s="212"/>
      <c r="R669" s="212"/>
      <c r="S669" s="212"/>
      <c r="T669" s="213"/>
      <c r="AT669" s="214" t="s">
        <v>171</v>
      </c>
      <c r="AU669" s="214" t="s">
        <v>84</v>
      </c>
      <c r="AV669" s="11" t="s">
        <v>82</v>
      </c>
      <c r="AW669" s="11" t="s">
        <v>37</v>
      </c>
      <c r="AX669" s="11" t="s">
        <v>74</v>
      </c>
      <c r="AY669" s="214" t="s">
        <v>162</v>
      </c>
    </row>
    <row r="670" spans="2:51" s="12" customFormat="1" ht="13.5">
      <c r="B670" s="215"/>
      <c r="C670" s="216"/>
      <c r="D670" s="205" t="s">
        <v>171</v>
      </c>
      <c r="E670" s="217" t="s">
        <v>21</v>
      </c>
      <c r="F670" s="218" t="s">
        <v>1079</v>
      </c>
      <c r="G670" s="216"/>
      <c r="H670" s="219">
        <v>12.38</v>
      </c>
      <c r="I670" s="220"/>
      <c r="J670" s="216"/>
      <c r="K670" s="216"/>
      <c r="L670" s="221"/>
      <c r="M670" s="222"/>
      <c r="N670" s="223"/>
      <c r="O670" s="223"/>
      <c r="P670" s="223"/>
      <c r="Q670" s="223"/>
      <c r="R670" s="223"/>
      <c r="S670" s="223"/>
      <c r="T670" s="224"/>
      <c r="AT670" s="225" t="s">
        <v>171</v>
      </c>
      <c r="AU670" s="225" t="s">
        <v>84</v>
      </c>
      <c r="AV670" s="12" t="s">
        <v>84</v>
      </c>
      <c r="AW670" s="12" t="s">
        <v>37</v>
      </c>
      <c r="AX670" s="12" t="s">
        <v>74</v>
      </c>
      <c r="AY670" s="225" t="s">
        <v>162</v>
      </c>
    </row>
    <row r="671" spans="2:51" s="11" customFormat="1" ht="13.5">
      <c r="B671" s="203"/>
      <c r="C671" s="204"/>
      <c r="D671" s="205" t="s">
        <v>171</v>
      </c>
      <c r="E671" s="206" t="s">
        <v>21</v>
      </c>
      <c r="F671" s="207" t="s">
        <v>1084</v>
      </c>
      <c r="G671" s="204"/>
      <c r="H671" s="208" t="s">
        <v>21</v>
      </c>
      <c r="I671" s="209"/>
      <c r="J671" s="204"/>
      <c r="K671" s="204"/>
      <c r="L671" s="210"/>
      <c r="M671" s="211"/>
      <c r="N671" s="212"/>
      <c r="O671" s="212"/>
      <c r="P671" s="212"/>
      <c r="Q671" s="212"/>
      <c r="R671" s="212"/>
      <c r="S671" s="212"/>
      <c r="T671" s="213"/>
      <c r="AT671" s="214" t="s">
        <v>171</v>
      </c>
      <c r="AU671" s="214" t="s">
        <v>84</v>
      </c>
      <c r="AV671" s="11" t="s">
        <v>82</v>
      </c>
      <c r="AW671" s="11" t="s">
        <v>37</v>
      </c>
      <c r="AX671" s="11" t="s">
        <v>74</v>
      </c>
      <c r="AY671" s="214" t="s">
        <v>162</v>
      </c>
    </row>
    <row r="672" spans="2:51" s="12" customFormat="1" ht="13.5">
      <c r="B672" s="215"/>
      <c r="C672" s="216"/>
      <c r="D672" s="205" t="s">
        <v>171</v>
      </c>
      <c r="E672" s="217" t="s">
        <v>21</v>
      </c>
      <c r="F672" s="218" t="s">
        <v>1085</v>
      </c>
      <c r="G672" s="216"/>
      <c r="H672" s="219">
        <v>17.216000000000001</v>
      </c>
      <c r="I672" s="220"/>
      <c r="J672" s="216"/>
      <c r="K672" s="216"/>
      <c r="L672" s="221"/>
      <c r="M672" s="222"/>
      <c r="N672" s="223"/>
      <c r="O672" s="223"/>
      <c r="P672" s="223"/>
      <c r="Q672" s="223"/>
      <c r="R672" s="223"/>
      <c r="S672" s="223"/>
      <c r="T672" s="224"/>
      <c r="AT672" s="225" t="s">
        <v>171</v>
      </c>
      <c r="AU672" s="225" t="s">
        <v>84</v>
      </c>
      <c r="AV672" s="12" t="s">
        <v>84</v>
      </c>
      <c r="AW672" s="12" t="s">
        <v>37</v>
      </c>
      <c r="AX672" s="12" t="s">
        <v>74</v>
      </c>
      <c r="AY672" s="225" t="s">
        <v>162</v>
      </c>
    </row>
    <row r="673" spans="2:51" s="11" customFormat="1" ht="13.5">
      <c r="B673" s="203"/>
      <c r="C673" s="204"/>
      <c r="D673" s="205" t="s">
        <v>171</v>
      </c>
      <c r="E673" s="206" t="s">
        <v>21</v>
      </c>
      <c r="F673" s="207" t="s">
        <v>1086</v>
      </c>
      <c r="G673" s="204"/>
      <c r="H673" s="208" t="s">
        <v>21</v>
      </c>
      <c r="I673" s="209"/>
      <c r="J673" s="204"/>
      <c r="K673" s="204"/>
      <c r="L673" s="210"/>
      <c r="M673" s="211"/>
      <c r="N673" s="212"/>
      <c r="O673" s="212"/>
      <c r="P673" s="212"/>
      <c r="Q673" s="212"/>
      <c r="R673" s="212"/>
      <c r="S673" s="212"/>
      <c r="T673" s="213"/>
      <c r="AT673" s="214" t="s">
        <v>171</v>
      </c>
      <c r="AU673" s="214" t="s">
        <v>84</v>
      </c>
      <c r="AV673" s="11" t="s">
        <v>82</v>
      </c>
      <c r="AW673" s="11" t="s">
        <v>37</v>
      </c>
      <c r="AX673" s="11" t="s">
        <v>74</v>
      </c>
      <c r="AY673" s="214" t="s">
        <v>162</v>
      </c>
    </row>
    <row r="674" spans="2:51" s="12" customFormat="1" ht="13.5">
      <c r="B674" s="215"/>
      <c r="C674" s="216"/>
      <c r="D674" s="205" t="s">
        <v>171</v>
      </c>
      <c r="E674" s="217" t="s">
        <v>21</v>
      </c>
      <c r="F674" s="218" t="s">
        <v>1087</v>
      </c>
      <c r="G674" s="216"/>
      <c r="H674" s="219">
        <v>95.96</v>
      </c>
      <c r="I674" s="220"/>
      <c r="J674" s="216"/>
      <c r="K674" s="216"/>
      <c r="L674" s="221"/>
      <c r="M674" s="222"/>
      <c r="N674" s="223"/>
      <c r="O674" s="223"/>
      <c r="P674" s="223"/>
      <c r="Q674" s="223"/>
      <c r="R674" s="223"/>
      <c r="S674" s="223"/>
      <c r="T674" s="224"/>
      <c r="AT674" s="225" t="s">
        <v>171</v>
      </c>
      <c r="AU674" s="225" t="s">
        <v>84</v>
      </c>
      <c r="AV674" s="12" t="s">
        <v>84</v>
      </c>
      <c r="AW674" s="12" t="s">
        <v>37</v>
      </c>
      <c r="AX674" s="12" t="s">
        <v>74</v>
      </c>
      <c r="AY674" s="225" t="s">
        <v>162</v>
      </c>
    </row>
    <row r="675" spans="2:51" s="12" customFormat="1" ht="13.5">
      <c r="B675" s="215"/>
      <c r="C675" s="216"/>
      <c r="D675" s="205" t="s">
        <v>171</v>
      </c>
      <c r="E675" s="217" t="s">
        <v>21</v>
      </c>
      <c r="F675" s="218" t="s">
        <v>1088</v>
      </c>
      <c r="G675" s="216"/>
      <c r="H675" s="219">
        <v>9.6</v>
      </c>
      <c r="I675" s="220"/>
      <c r="J675" s="216"/>
      <c r="K675" s="216"/>
      <c r="L675" s="221"/>
      <c r="M675" s="222"/>
      <c r="N675" s="223"/>
      <c r="O675" s="223"/>
      <c r="P675" s="223"/>
      <c r="Q675" s="223"/>
      <c r="R675" s="223"/>
      <c r="S675" s="223"/>
      <c r="T675" s="224"/>
      <c r="AT675" s="225" t="s">
        <v>171</v>
      </c>
      <c r="AU675" s="225" t="s">
        <v>84</v>
      </c>
      <c r="AV675" s="12" t="s">
        <v>84</v>
      </c>
      <c r="AW675" s="12" t="s">
        <v>37</v>
      </c>
      <c r="AX675" s="12" t="s">
        <v>74</v>
      </c>
      <c r="AY675" s="225" t="s">
        <v>162</v>
      </c>
    </row>
    <row r="676" spans="2:51" s="11" customFormat="1" ht="13.5">
      <c r="B676" s="203"/>
      <c r="C676" s="204"/>
      <c r="D676" s="205" t="s">
        <v>171</v>
      </c>
      <c r="E676" s="206" t="s">
        <v>21</v>
      </c>
      <c r="F676" s="207" t="s">
        <v>1089</v>
      </c>
      <c r="G676" s="204"/>
      <c r="H676" s="208" t="s">
        <v>21</v>
      </c>
      <c r="I676" s="209"/>
      <c r="J676" s="204"/>
      <c r="K676" s="204"/>
      <c r="L676" s="210"/>
      <c r="M676" s="211"/>
      <c r="N676" s="212"/>
      <c r="O676" s="212"/>
      <c r="P676" s="212"/>
      <c r="Q676" s="212"/>
      <c r="R676" s="212"/>
      <c r="S676" s="212"/>
      <c r="T676" s="213"/>
      <c r="AT676" s="214" t="s">
        <v>171</v>
      </c>
      <c r="AU676" s="214" t="s">
        <v>84</v>
      </c>
      <c r="AV676" s="11" t="s">
        <v>82</v>
      </c>
      <c r="AW676" s="11" t="s">
        <v>37</v>
      </c>
      <c r="AX676" s="11" t="s">
        <v>74</v>
      </c>
      <c r="AY676" s="214" t="s">
        <v>162</v>
      </c>
    </row>
    <row r="677" spans="2:51" s="12" customFormat="1" ht="13.5">
      <c r="B677" s="215"/>
      <c r="C677" s="216"/>
      <c r="D677" s="205" t="s">
        <v>171</v>
      </c>
      <c r="E677" s="217" t="s">
        <v>21</v>
      </c>
      <c r="F677" s="218" t="s">
        <v>1090</v>
      </c>
      <c r="G677" s="216"/>
      <c r="H677" s="219">
        <v>54.6</v>
      </c>
      <c r="I677" s="220"/>
      <c r="J677" s="216"/>
      <c r="K677" s="216"/>
      <c r="L677" s="221"/>
      <c r="M677" s="222"/>
      <c r="N677" s="223"/>
      <c r="O677" s="223"/>
      <c r="P677" s="223"/>
      <c r="Q677" s="223"/>
      <c r="R677" s="223"/>
      <c r="S677" s="223"/>
      <c r="T677" s="224"/>
      <c r="AT677" s="225" t="s">
        <v>171</v>
      </c>
      <c r="AU677" s="225" t="s">
        <v>84</v>
      </c>
      <c r="AV677" s="12" t="s">
        <v>84</v>
      </c>
      <c r="AW677" s="12" t="s">
        <v>37</v>
      </c>
      <c r="AX677" s="12" t="s">
        <v>74</v>
      </c>
      <c r="AY677" s="225" t="s">
        <v>162</v>
      </c>
    </row>
    <row r="678" spans="2:51" s="11" customFormat="1" ht="13.5">
      <c r="B678" s="203"/>
      <c r="C678" s="204"/>
      <c r="D678" s="205" t="s">
        <v>171</v>
      </c>
      <c r="E678" s="206" t="s">
        <v>21</v>
      </c>
      <c r="F678" s="207" t="s">
        <v>1091</v>
      </c>
      <c r="G678" s="204"/>
      <c r="H678" s="208" t="s">
        <v>21</v>
      </c>
      <c r="I678" s="209"/>
      <c r="J678" s="204"/>
      <c r="K678" s="204"/>
      <c r="L678" s="210"/>
      <c r="M678" s="211"/>
      <c r="N678" s="212"/>
      <c r="O678" s="212"/>
      <c r="P678" s="212"/>
      <c r="Q678" s="212"/>
      <c r="R678" s="212"/>
      <c r="S678" s="212"/>
      <c r="T678" s="213"/>
      <c r="AT678" s="214" t="s">
        <v>171</v>
      </c>
      <c r="AU678" s="214" t="s">
        <v>84</v>
      </c>
      <c r="AV678" s="11" t="s">
        <v>82</v>
      </c>
      <c r="AW678" s="11" t="s">
        <v>37</v>
      </c>
      <c r="AX678" s="11" t="s">
        <v>74</v>
      </c>
      <c r="AY678" s="214" t="s">
        <v>162</v>
      </c>
    </row>
    <row r="679" spans="2:51" s="12" customFormat="1" ht="13.5">
      <c r="B679" s="215"/>
      <c r="C679" s="216"/>
      <c r="D679" s="205" t="s">
        <v>171</v>
      </c>
      <c r="E679" s="217" t="s">
        <v>21</v>
      </c>
      <c r="F679" s="218" t="s">
        <v>1092</v>
      </c>
      <c r="G679" s="216"/>
      <c r="H679" s="219">
        <v>85.8</v>
      </c>
      <c r="I679" s="220"/>
      <c r="J679" s="216"/>
      <c r="K679" s="216"/>
      <c r="L679" s="221"/>
      <c r="M679" s="222"/>
      <c r="N679" s="223"/>
      <c r="O679" s="223"/>
      <c r="P679" s="223"/>
      <c r="Q679" s="223"/>
      <c r="R679" s="223"/>
      <c r="S679" s="223"/>
      <c r="T679" s="224"/>
      <c r="AT679" s="225" t="s">
        <v>171</v>
      </c>
      <c r="AU679" s="225" t="s">
        <v>84</v>
      </c>
      <c r="AV679" s="12" t="s">
        <v>84</v>
      </c>
      <c r="AW679" s="12" t="s">
        <v>37</v>
      </c>
      <c r="AX679" s="12" t="s">
        <v>74</v>
      </c>
      <c r="AY679" s="225" t="s">
        <v>162</v>
      </c>
    </row>
    <row r="680" spans="2:51" s="12" customFormat="1" ht="13.5">
      <c r="B680" s="215"/>
      <c r="C680" s="216"/>
      <c r="D680" s="205" t="s">
        <v>171</v>
      </c>
      <c r="E680" s="217" t="s">
        <v>21</v>
      </c>
      <c r="F680" s="218" t="s">
        <v>1093</v>
      </c>
      <c r="G680" s="216"/>
      <c r="H680" s="219">
        <v>8.52</v>
      </c>
      <c r="I680" s="220"/>
      <c r="J680" s="216"/>
      <c r="K680" s="216"/>
      <c r="L680" s="221"/>
      <c r="M680" s="222"/>
      <c r="N680" s="223"/>
      <c r="O680" s="223"/>
      <c r="P680" s="223"/>
      <c r="Q680" s="223"/>
      <c r="R680" s="223"/>
      <c r="S680" s="223"/>
      <c r="T680" s="224"/>
      <c r="AT680" s="225" t="s">
        <v>171</v>
      </c>
      <c r="AU680" s="225" t="s">
        <v>84</v>
      </c>
      <c r="AV680" s="12" t="s">
        <v>84</v>
      </c>
      <c r="AW680" s="12" t="s">
        <v>37</v>
      </c>
      <c r="AX680" s="12" t="s">
        <v>74</v>
      </c>
      <c r="AY680" s="225" t="s">
        <v>162</v>
      </c>
    </row>
    <row r="681" spans="2:51" s="11" customFormat="1" ht="13.5">
      <c r="B681" s="203"/>
      <c r="C681" s="204"/>
      <c r="D681" s="205" t="s">
        <v>171</v>
      </c>
      <c r="E681" s="206" t="s">
        <v>21</v>
      </c>
      <c r="F681" s="207" t="s">
        <v>1094</v>
      </c>
      <c r="G681" s="204"/>
      <c r="H681" s="208" t="s">
        <v>21</v>
      </c>
      <c r="I681" s="209"/>
      <c r="J681" s="204"/>
      <c r="K681" s="204"/>
      <c r="L681" s="210"/>
      <c r="M681" s="211"/>
      <c r="N681" s="212"/>
      <c r="O681" s="212"/>
      <c r="P681" s="212"/>
      <c r="Q681" s="212"/>
      <c r="R681" s="212"/>
      <c r="S681" s="212"/>
      <c r="T681" s="213"/>
      <c r="AT681" s="214" t="s">
        <v>171</v>
      </c>
      <c r="AU681" s="214" t="s">
        <v>84</v>
      </c>
      <c r="AV681" s="11" t="s">
        <v>82</v>
      </c>
      <c r="AW681" s="11" t="s">
        <v>37</v>
      </c>
      <c r="AX681" s="11" t="s">
        <v>74</v>
      </c>
      <c r="AY681" s="214" t="s">
        <v>162</v>
      </c>
    </row>
    <row r="682" spans="2:51" s="12" customFormat="1" ht="13.5">
      <c r="B682" s="215"/>
      <c r="C682" s="216"/>
      <c r="D682" s="205" t="s">
        <v>171</v>
      </c>
      <c r="E682" s="217" t="s">
        <v>21</v>
      </c>
      <c r="F682" s="218" t="s">
        <v>1095</v>
      </c>
      <c r="G682" s="216"/>
      <c r="H682" s="219">
        <v>56.11</v>
      </c>
      <c r="I682" s="220"/>
      <c r="J682" s="216"/>
      <c r="K682" s="216"/>
      <c r="L682" s="221"/>
      <c r="M682" s="222"/>
      <c r="N682" s="223"/>
      <c r="O682" s="223"/>
      <c r="P682" s="223"/>
      <c r="Q682" s="223"/>
      <c r="R682" s="223"/>
      <c r="S682" s="223"/>
      <c r="T682" s="224"/>
      <c r="AT682" s="225" t="s">
        <v>171</v>
      </c>
      <c r="AU682" s="225" t="s">
        <v>84</v>
      </c>
      <c r="AV682" s="12" t="s">
        <v>84</v>
      </c>
      <c r="AW682" s="12" t="s">
        <v>37</v>
      </c>
      <c r="AX682" s="12" t="s">
        <v>74</v>
      </c>
      <c r="AY682" s="225" t="s">
        <v>162</v>
      </c>
    </row>
    <row r="683" spans="2:51" s="12" customFormat="1" ht="13.5">
      <c r="B683" s="215"/>
      <c r="C683" s="216"/>
      <c r="D683" s="205" t="s">
        <v>171</v>
      </c>
      <c r="E683" s="217" t="s">
        <v>21</v>
      </c>
      <c r="F683" s="218" t="s">
        <v>1096</v>
      </c>
      <c r="G683" s="216"/>
      <c r="H683" s="219">
        <v>6.96</v>
      </c>
      <c r="I683" s="220"/>
      <c r="J683" s="216"/>
      <c r="K683" s="216"/>
      <c r="L683" s="221"/>
      <c r="M683" s="222"/>
      <c r="N683" s="223"/>
      <c r="O683" s="223"/>
      <c r="P683" s="223"/>
      <c r="Q683" s="223"/>
      <c r="R683" s="223"/>
      <c r="S683" s="223"/>
      <c r="T683" s="224"/>
      <c r="AT683" s="225" t="s">
        <v>171</v>
      </c>
      <c r="AU683" s="225" t="s">
        <v>84</v>
      </c>
      <c r="AV683" s="12" t="s">
        <v>84</v>
      </c>
      <c r="AW683" s="12" t="s">
        <v>37</v>
      </c>
      <c r="AX683" s="12" t="s">
        <v>74</v>
      </c>
      <c r="AY683" s="225" t="s">
        <v>162</v>
      </c>
    </row>
    <row r="684" spans="2:51" s="11" customFormat="1" ht="13.5">
      <c r="B684" s="203"/>
      <c r="C684" s="204"/>
      <c r="D684" s="205" t="s">
        <v>171</v>
      </c>
      <c r="E684" s="206" t="s">
        <v>21</v>
      </c>
      <c r="F684" s="207" t="s">
        <v>1097</v>
      </c>
      <c r="G684" s="204"/>
      <c r="H684" s="208" t="s">
        <v>21</v>
      </c>
      <c r="I684" s="209"/>
      <c r="J684" s="204"/>
      <c r="K684" s="204"/>
      <c r="L684" s="210"/>
      <c r="M684" s="211"/>
      <c r="N684" s="212"/>
      <c r="O684" s="212"/>
      <c r="P684" s="212"/>
      <c r="Q684" s="212"/>
      <c r="R684" s="212"/>
      <c r="S684" s="212"/>
      <c r="T684" s="213"/>
      <c r="AT684" s="214" t="s">
        <v>171</v>
      </c>
      <c r="AU684" s="214" t="s">
        <v>84</v>
      </c>
      <c r="AV684" s="11" t="s">
        <v>82</v>
      </c>
      <c r="AW684" s="11" t="s">
        <v>37</v>
      </c>
      <c r="AX684" s="11" t="s">
        <v>74</v>
      </c>
      <c r="AY684" s="214" t="s">
        <v>162</v>
      </c>
    </row>
    <row r="685" spans="2:51" s="11" customFormat="1" ht="13.5">
      <c r="B685" s="203"/>
      <c r="C685" s="204"/>
      <c r="D685" s="205" t="s">
        <v>171</v>
      </c>
      <c r="E685" s="206" t="s">
        <v>21</v>
      </c>
      <c r="F685" s="207" t="s">
        <v>1098</v>
      </c>
      <c r="G685" s="204"/>
      <c r="H685" s="208" t="s">
        <v>21</v>
      </c>
      <c r="I685" s="209"/>
      <c r="J685" s="204"/>
      <c r="K685" s="204"/>
      <c r="L685" s="210"/>
      <c r="M685" s="211"/>
      <c r="N685" s="212"/>
      <c r="O685" s="212"/>
      <c r="P685" s="212"/>
      <c r="Q685" s="212"/>
      <c r="R685" s="212"/>
      <c r="S685" s="212"/>
      <c r="T685" s="213"/>
      <c r="AT685" s="214" t="s">
        <v>171</v>
      </c>
      <c r="AU685" s="214" t="s">
        <v>84</v>
      </c>
      <c r="AV685" s="11" t="s">
        <v>82</v>
      </c>
      <c r="AW685" s="11" t="s">
        <v>37</v>
      </c>
      <c r="AX685" s="11" t="s">
        <v>74</v>
      </c>
      <c r="AY685" s="214" t="s">
        <v>162</v>
      </c>
    </row>
    <row r="686" spans="2:51" s="12" customFormat="1" ht="13.5">
      <c r="B686" s="215"/>
      <c r="C686" s="216"/>
      <c r="D686" s="205" t="s">
        <v>171</v>
      </c>
      <c r="E686" s="217" t="s">
        <v>21</v>
      </c>
      <c r="F686" s="218" t="s">
        <v>1099</v>
      </c>
      <c r="G686" s="216"/>
      <c r="H686" s="219">
        <v>59.17</v>
      </c>
      <c r="I686" s="220"/>
      <c r="J686" s="216"/>
      <c r="K686" s="216"/>
      <c r="L686" s="221"/>
      <c r="M686" s="222"/>
      <c r="N686" s="223"/>
      <c r="O686" s="223"/>
      <c r="P686" s="223"/>
      <c r="Q686" s="223"/>
      <c r="R686" s="223"/>
      <c r="S686" s="223"/>
      <c r="T686" s="224"/>
      <c r="AT686" s="225" t="s">
        <v>171</v>
      </c>
      <c r="AU686" s="225" t="s">
        <v>84</v>
      </c>
      <c r="AV686" s="12" t="s">
        <v>84</v>
      </c>
      <c r="AW686" s="12" t="s">
        <v>37</v>
      </c>
      <c r="AX686" s="12" t="s">
        <v>74</v>
      </c>
      <c r="AY686" s="225" t="s">
        <v>162</v>
      </c>
    </row>
    <row r="687" spans="2:51" s="11" customFormat="1" ht="13.5">
      <c r="B687" s="203"/>
      <c r="C687" s="204"/>
      <c r="D687" s="205" t="s">
        <v>171</v>
      </c>
      <c r="E687" s="206" t="s">
        <v>21</v>
      </c>
      <c r="F687" s="207" t="s">
        <v>1100</v>
      </c>
      <c r="G687" s="204"/>
      <c r="H687" s="208" t="s">
        <v>21</v>
      </c>
      <c r="I687" s="209"/>
      <c r="J687" s="204"/>
      <c r="K687" s="204"/>
      <c r="L687" s="210"/>
      <c r="M687" s="211"/>
      <c r="N687" s="212"/>
      <c r="O687" s="212"/>
      <c r="P687" s="212"/>
      <c r="Q687" s="212"/>
      <c r="R687" s="212"/>
      <c r="S687" s="212"/>
      <c r="T687" s="213"/>
      <c r="AT687" s="214" t="s">
        <v>171</v>
      </c>
      <c r="AU687" s="214" t="s">
        <v>84</v>
      </c>
      <c r="AV687" s="11" t="s">
        <v>82</v>
      </c>
      <c r="AW687" s="11" t="s">
        <v>37</v>
      </c>
      <c r="AX687" s="11" t="s">
        <v>74</v>
      </c>
      <c r="AY687" s="214" t="s">
        <v>162</v>
      </c>
    </row>
    <row r="688" spans="2:51" s="12" customFormat="1" ht="13.5">
      <c r="B688" s="215"/>
      <c r="C688" s="216"/>
      <c r="D688" s="205" t="s">
        <v>171</v>
      </c>
      <c r="E688" s="217" t="s">
        <v>21</v>
      </c>
      <c r="F688" s="218" t="s">
        <v>1101</v>
      </c>
      <c r="G688" s="216"/>
      <c r="H688" s="219">
        <v>74.587999999999994</v>
      </c>
      <c r="I688" s="220"/>
      <c r="J688" s="216"/>
      <c r="K688" s="216"/>
      <c r="L688" s="221"/>
      <c r="M688" s="222"/>
      <c r="N688" s="223"/>
      <c r="O688" s="223"/>
      <c r="P688" s="223"/>
      <c r="Q688" s="223"/>
      <c r="R688" s="223"/>
      <c r="S688" s="223"/>
      <c r="T688" s="224"/>
      <c r="AT688" s="225" t="s">
        <v>171</v>
      </c>
      <c r="AU688" s="225" t="s">
        <v>84</v>
      </c>
      <c r="AV688" s="12" t="s">
        <v>84</v>
      </c>
      <c r="AW688" s="12" t="s">
        <v>37</v>
      </c>
      <c r="AX688" s="12" t="s">
        <v>74</v>
      </c>
      <c r="AY688" s="225" t="s">
        <v>162</v>
      </c>
    </row>
    <row r="689" spans="2:51" s="11" customFormat="1" ht="13.5">
      <c r="B689" s="203"/>
      <c r="C689" s="204"/>
      <c r="D689" s="205" t="s">
        <v>171</v>
      </c>
      <c r="E689" s="206" t="s">
        <v>21</v>
      </c>
      <c r="F689" s="207" t="s">
        <v>1102</v>
      </c>
      <c r="G689" s="204"/>
      <c r="H689" s="208" t="s">
        <v>21</v>
      </c>
      <c r="I689" s="209"/>
      <c r="J689" s="204"/>
      <c r="K689" s="204"/>
      <c r="L689" s="210"/>
      <c r="M689" s="211"/>
      <c r="N689" s="212"/>
      <c r="O689" s="212"/>
      <c r="P689" s="212"/>
      <c r="Q689" s="212"/>
      <c r="R689" s="212"/>
      <c r="S689" s="212"/>
      <c r="T689" s="213"/>
      <c r="AT689" s="214" t="s">
        <v>171</v>
      </c>
      <c r="AU689" s="214" t="s">
        <v>84</v>
      </c>
      <c r="AV689" s="11" t="s">
        <v>82</v>
      </c>
      <c r="AW689" s="11" t="s">
        <v>37</v>
      </c>
      <c r="AX689" s="11" t="s">
        <v>74</v>
      </c>
      <c r="AY689" s="214" t="s">
        <v>162</v>
      </c>
    </row>
    <row r="690" spans="2:51" s="12" customFormat="1" ht="13.5">
      <c r="B690" s="215"/>
      <c r="C690" s="216"/>
      <c r="D690" s="205" t="s">
        <v>171</v>
      </c>
      <c r="E690" s="217" t="s">
        <v>21</v>
      </c>
      <c r="F690" s="218" t="s">
        <v>1103</v>
      </c>
      <c r="G690" s="216"/>
      <c r="H690" s="219">
        <v>12.28</v>
      </c>
      <c r="I690" s="220"/>
      <c r="J690" s="216"/>
      <c r="K690" s="216"/>
      <c r="L690" s="221"/>
      <c r="M690" s="222"/>
      <c r="N690" s="223"/>
      <c r="O690" s="223"/>
      <c r="P690" s="223"/>
      <c r="Q690" s="223"/>
      <c r="R690" s="223"/>
      <c r="S690" s="223"/>
      <c r="T690" s="224"/>
      <c r="AT690" s="225" t="s">
        <v>171</v>
      </c>
      <c r="AU690" s="225" t="s">
        <v>84</v>
      </c>
      <c r="AV690" s="12" t="s">
        <v>84</v>
      </c>
      <c r="AW690" s="12" t="s">
        <v>37</v>
      </c>
      <c r="AX690" s="12" t="s">
        <v>74</v>
      </c>
      <c r="AY690" s="225" t="s">
        <v>162</v>
      </c>
    </row>
    <row r="691" spans="2:51" s="11" customFormat="1" ht="13.5">
      <c r="B691" s="203"/>
      <c r="C691" s="204"/>
      <c r="D691" s="205" t="s">
        <v>171</v>
      </c>
      <c r="E691" s="206" t="s">
        <v>21</v>
      </c>
      <c r="F691" s="207" t="s">
        <v>1104</v>
      </c>
      <c r="G691" s="204"/>
      <c r="H691" s="208" t="s">
        <v>21</v>
      </c>
      <c r="I691" s="209"/>
      <c r="J691" s="204"/>
      <c r="K691" s="204"/>
      <c r="L691" s="210"/>
      <c r="M691" s="211"/>
      <c r="N691" s="212"/>
      <c r="O691" s="212"/>
      <c r="P691" s="212"/>
      <c r="Q691" s="212"/>
      <c r="R691" s="212"/>
      <c r="S691" s="212"/>
      <c r="T691" s="213"/>
      <c r="AT691" s="214" t="s">
        <v>171</v>
      </c>
      <c r="AU691" s="214" t="s">
        <v>84</v>
      </c>
      <c r="AV691" s="11" t="s">
        <v>82</v>
      </c>
      <c r="AW691" s="11" t="s">
        <v>37</v>
      </c>
      <c r="AX691" s="11" t="s">
        <v>74</v>
      </c>
      <c r="AY691" s="214" t="s">
        <v>162</v>
      </c>
    </row>
    <row r="692" spans="2:51" s="12" customFormat="1" ht="13.5">
      <c r="B692" s="215"/>
      <c r="C692" s="216"/>
      <c r="D692" s="205" t="s">
        <v>171</v>
      </c>
      <c r="E692" s="217" t="s">
        <v>21</v>
      </c>
      <c r="F692" s="218" t="s">
        <v>1103</v>
      </c>
      <c r="G692" s="216"/>
      <c r="H692" s="219">
        <v>12.28</v>
      </c>
      <c r="I692" s="220"/>
      <c r="J692" s="216"/>
      <c r="K692" s="216"/>
      <c r="L692" s="221"/>
      <c r="M692" s="222"/>
      <c r="N692" s="223"/>
      <c r="O692" s="223"/>
      <c r="P692" s="223"/>
      <c r="Q692" s="223"/>
      <c r="R692" s="223"/>
      <c r="S692" s="223"/>
      <c r="T692" s="224"/>
      <c r="AT692" s="225" t="s">
        <v>171</v>
      </c>
      <c r="AU692" s="225" t="s">
        <v>84</v>
      </c>
      <c r="AV692" s="12" t="s">
        <v>84</v>
      </c>
      <c r="AW692" s="12" t="s">
        <v>37</v>
      </c>
      <c r="AX692" s="12" t="s">
        <v>74</v>
      </c>
      <c r="AY692" s="225" t="s">
        <v>162</v>
      </c>
    </row>
    <row r="693" spans="2:51" s="11" customFormat="1" ht="13.5">
      <c r="B693" s="203"/>
      <c r="C693" s="204"/>
      <c r="D693" s="205" t="s">
        <v>171</v>
      </c>
      <c r="E693" s="206" t="s">
        <v>21</v>
      </c>
      <c r="F693" s="207" t="s">
        <v>1105</v>
      </c>
      <c r="G693" s="204"/>
      <c r="H693" s="208" t="s">
        <v>21</v>
      </c>
      <c r="I693" s="209"/>
      <c r="J693" s="204"/>
      <c r="K693" s="204"/>
      <c r="L693" s="210"/>
      <c r="M693" s="211"/>
      <c r="N693" s="212"/>
      <c r="O693" s="212"/>
      <c r="P693" s="212"/>
      <c r="Q693" s="212"/>
      <c r="R693" s="212"/>
      <c r="S693" s="212"/>
      <c r="T693" s="213"/>
      <c r="AT693" s="214" t="s">
        <v>171</v>
      </c>
      <c r="AU693" s="214" t="s">
        <v>84</v>
      </c>
      <c r="AV693" s="11" t="s">
        <v>82</v>
      </c>
      <c r="AW693" s="11" t="s">
        <v>37</v>
      </c>
      <c r="AX693" s="11" t="s">
        <v>74</v>
      </c>
      <c r="AY693" s="214" t="s">
        <v>162</v>
      </c>
    </row>
    <row r="694" spans="2:51" s="12" customFormat="1" ht="13.5">
      <c r="B694" s="215"/>
      <c r="C694" s="216"/>
      <c r="D694" s="205" t="s">
        <v>171</v>
      </c>
      <c r="E694" s="217" t="s">
        <v>21</v>
      </c>
      <c r="F694" s="218" t="s">
        <v>1106</v>
      </c>
      <c r="G694" s="216"/>
      <c r="H694" s="219">
        <v>13.86</v>
      </c>
      <c r="I694" s="220"/>
      <c r="J694" s="216"/>
      <c r="K694" s="216"/>
      <c r="L694" s="221"/>
      <c r="M694" s="222"/>
      <c r="N694" s="223"/>
      <c r="O694" s="223"/>
      <c r="P694" s="223"/>
      <c r="Q694" s="223"/>
      <c r="R694" s="223"/>
      <c r="S694" s="223"/>
      <c r="T694" s="224"/>
      <c r="AT694" s="225" t="s">
        <v>171</v>
      </c>
      <c r="AU694" s="225" t="s">
        <v>84</v>
      </c>
      <c r="AV694" s="12" t="s">
        <v>84</v>
      </c>
      <c r="AW694" s="12" t="s">
        <v>37</v>
      </c>
      <c r="AX694" s="12" t="s">
        <v>74</v>
      </c>
      <c r="AY694" s="225" t="s">
        <v>162</v>
      </c>
    </row>
    <row r="695" spans="2:51" s="11" customFormat="1" ht="13.5">
      <c r="B695" s="203"/>
      <c r="C695" s="204"/>
      <c r="D695" s="205" t="s">
        <v>171</v>
      </c>
      <c r="E695" s="206" t="s">
        <v>21</v>
      </c>
      <c r="F695" s="207" t="s">
        <v>1107</v>
      </c>
      <c r="G695" s="204"/>
      <c r="H695" s="208" t="s">
        <v>21</v>
      </c>
      <c r="I695" s="209"/>
      <c r="J695" s="204"/>
      <c r="K695" s="204"/>
      <c r="L695" s="210"/>
      <c r="M695" s="211"/>
      <c r="N695" s="212"/>
      <c r="O695" s="212"/>
      <c r="P695" s="212"/>
      <c r="Q695" s="212"/>
      <c r="R695" s="212"/>
      <c r="S695" s="212"/>
      <c r="T695" s="213"/>
      <c r="AT695" s="214" t="s">
        <v>171</v>
      </c>
      <c r="AU695" s="214" t="s">
        <v>84</v>
      </c>
      <c r="AV695" s="11" t="s">
        <v>82</v>
      </c>
      <c r="AW695" s="11" t="s">
        <v>37</v>
      </c>
      <c r="AX695" s="11" t="s">
        <v>74</v>
      </c>
      <c r="AY695" s="214" t="s">
        <v>162</v>
      </c>
    </row>
    <row r="696" spans="2:51" s="12" customFormat="1" ht="13.5">
      <c r="B696" s="215"/>
      <c r="C696" s="216"/>
      <c r="D696" s="205" t="s">
        <v>171</v>
      </c>
      <c r="E696" s="217" t="s">
        <v>21</v>
      </c>
      <c r="F696" s="218" t="s">
        <v>1077</v>
      </c>
      <c r="G696" s="216"/>
      <c r="H696" s="219">
        <v>19.824000000000002</v>
      </c>
      <c r="I696" s="220"/>
      <c r="J696" s="216"/>
      <c r="K696" s="216"/>
      <c r="L696" s="221"/>
      <c r="M696" s="222"/>
      <c r="N696" s="223"/>
      <c r="O696" s="223"/>
      <c r="P696" s="223"/>
      <c r="Q696" s="223"/>
      <c r="R696" s="223"/>
      <c r="S696" s="223"/>
      <c r="T696" s="224"/>
      <c r="AT696" s="225" t="s">
        <v>171</v>
      </c>
      <c r="AU696" s="225" t="s">
        <v>84</v>
      </c>
      <c r="AV696" s="12" t="s">
        <v>84</v>
      </c>
      <c r="AW696" s="12" t="s">
        <v>37</v>
      </c>
      <c r="AX696" s="12" t="s">
        <v>74</v>
      </c>
      <c r="AY696" s="225" t="s">
        <v>162</v>
      </c>
    </row>
    <row r="697" spans="2:51" s="11" customFormat="1" ht="13.5">
      <c r="B697" s="203"/>
      <c r="C697" s="204"/>
      <c r="D697" s="205" t="s">
        <v>171</v>
      </c>
      <c r="E697" s="206" t="s">
        <v>21</v>
      </c>
      <c r="F697" s="207" t="s">
        <v>1108</v>
      </c>
      <c r="G697" s="204"/>
      <c r="H697" s="208" t="s">
        <v>21</v>
      </c>
      <c r="I697" s="209"/>
      <c r="J697" s="204"/>
      <c r="K697" s="204"/>
      <c r="L697" s="210"/>
      <c r="M697" s="211"/>
      <c r="N697" s="212"/>
      <c r="O697" s="212"/>
      <c r="P697" s="212"/>
      <c r="Q697" s="212"/>
      <c r="R697" s="212"/>
      <c r="S697" s="212"/>
      <c r="T697" s="213"/>
      <c r="AT697" s="214" t="s">
        <v>171</v>
      </c>
      <c r="AU697" s="214" t="s">
        <v>84</v>
      </c>
      <c r="AV697" s="11" t="s">
        <v>82</v>
      </c>
      <c r="AW697" s="11" t="s">
        <v>37</v>
      </c>
      <c r="AX697" s="11" t="s">
        <v>74</v>
      </c>
      <c r="AY697" s="214" t="s">
        <v>162</v>
      </c>
    </row>
    <row r="698" spans="2:51" s="12" customFormat="1" ht="13.5">
      <c r="B698" s="215"/>
      <c r="C698" s="216"/>
      <c r="D698" s="205" t="s">
        <v>171</v>
      </c>
      <c r="E698" s="217" t="s">
        <v>21</v>
      </c>
      <c r="F698" s="218" t="s">
        <v>1079</v>
      </c>
      <c r="G698" s="216"/>
      <c r="H698" s="219">
        <v>12.38</v>
      </c>
      <c r="I698" s="220"/>
      <c r="J698" s="216"/>
      <c r="K698" s="216"/>
      <c r="L698" s="221"/>
      <c r="M698" s="222"/>
      <c r="N698" s="223"/>
      <c r="O698" s="223"/>
      <c r="P698" s="223"/>
      <c r="Q698" s="223"/>
      <c r="R698" s="223"/>
      <c r="S698" s="223"/>
      <c r="T698" s="224"/>
      <c r="AT698" s="225" t="s">
        <v>171</v>
      </c>
      <c r="AU698" s="225" t="s">
        <v>84</v>
      </c>
      <c r="AV698" s="12" t="s">
        <v>84</v>
      </c>
      <c r="AW698" s="12" t="s">
        <v>37</v>
      </c>
      <c r="AX698" s="12" t="s">
        <v>74</v>
      </c>
      <c r="AY698" s="225" t="s">
        <v>162</v>
      </c>
    </row>
    <row r="699" spans="2:51" s="11" customFormat="1" ht="13.5">
      <c r="B699" s="203"/>
      <c r="C699" s="204"/>
      <c r="D699" s="205" t="s">
        <v>171</v>
      </c>
      <c r="E699" s="206" t="s">
        <v>21</v>
      </c>
      <c r="F699" s="207" t="s">
        <v>1109</v>
      </c>
      <c r="G699" s="204"/>
      <c r="H699" s="208" t="s">
        <v>21</v>
      </c>
      <c r="I699" s="209"/>
      <c r="J699" s="204"/>
      <c r="K699" s="204"/>
      <c r="L699" s="210"/>
      <c r="M699" s="211"/>
      <c r="N699" s="212"/>
      <c r="O699" s="212"/>
      <c r="P699" s="212"/>
      <c r="Q699" s="212"/>
      <c r="R699" s="212"/>
      <c r="S699" s="212"/>
      <c r="T699" s="213"/>
      <c r="AT699" s="214" t="s">
        <v>171</v>
      </c>
      <c r="AU699" s="214" t="s">
        <v>84</v>
      </c>
      <c r="AV699" s="11" t="s">
        <v>82</v>
      </c>
      <c r="AW699" s="11" t="s">
        <v>37</v>
      </c>
      <c r="AX699" s="11" t="s">
        <v>74</v>
      </c>
      <c r="AY699" s="214" t="s">
        <v>162</v>
      </c>
    </row>
    <row r="700" spans="2:51" s="12" customFormat="1" ht="13.5">
      <c r="B700" s="215"/>
      <c r="C700" s="216"/>
      <c r="D700" s="205" t="s">
        <v>171</v>
      </c>
      <c r="E700" s="217" t="s">
        <v>21</v>
      </c>
      <c r="F700" s="218" t="s">
        <v>1079</v>
      </c>
      <c r="G700" s="216"/>
      <c r="H700" s="219">
        <v>12.38</v>
      </c>
      <c r="I700" s="220"/>
      <c r="J700" s="216"/>
      <c r="K700" s="216"/>
      <c r="L700" s="221"/>
      <c r="M700" s="222"/>
      <c r="N700" s="223"/>
      <c r="O700" s="223"/>
      <c r="P700" s="223"/>
      <c r="Q700" s="223"/>
      <c r="R700" s="223"/>
      <c r="S700" s="223"/>
      <c r="T700" s="224"/>
      <c r="AT700" s="225" t="s">
        <v>171</v>
      </c>
      <c r="AU700" s="225" t="s">
        <v>84</v>
      </c>
      <c r="AV700" s="12" t="s">
        <v>84</v>
      </c>
      <c r="AW700" s="12" t="s">
        <v>37</v>
      </c>
      <c r="AX700" s="12" t="s">
        <v>74</v>
      </c>
      <c r="AY700" s="225" t="s">
        <v>162</v>
      </c>
    </row>
    <row r="701" spans="2:51" s="11" customFormat="1" ht="13.5">
      <c r="B701" s="203"/>
      <c r="C701" s="204"/>
      <c r="D701" s="205" t="s">
        <v>171</v>
      </c>
      <c r="E701" s="206" t="s">
        <v>21</v>
      </c>
      <c r="F701" s="207" t="s">
        <v>1110</v>
      </c>
      <c r="G701" s="204"/>
      <c r="H701" s="208" t="s">
        <v>21</v>
      </c>
      <c r="I701" s="209"/>
      <c r="J701" s="204"/>
      <c r="K701" s="204"/>
      <c r="L701" s="210"/>
      <c r="M701" s="211"/>
      <c r="N701" s="212"/>
      <c r="O701" s="212"/>
      <c r="P701" s="212"/>
      <c r="Q701" s="212"/>
      <c r="R701" s="212"/>
      <c r="S701" s="212"/>
      <c r="T701" s="213"/>
      <c r="AT701" s="214" t="s">
        <v>171</v>
      </c>
      <c r="AU701" s="214" t="s">
        <v>84</v>
      </c>
      <c r="AV701" s="11" t="s">
        <v>82</v>
      </c>
      <c r="AW701" s="11" t="s">
        <v>37</v>
      </c>
      <c r="AX701" s="11" t="s">
        <v>74</v>
      </c>
      <c r="AY701" s="214" t="s">
        <v>162</v>
      </c>
    </row>
    <row r="702" spans="2:51" s="12" customFormat="1" ht="13.5">
      <c r="B702" s="215"/>
      <c r="C702" s="216"/>
      <c r="D702" s="205" t="s">
        <v>171</v>
      </c>
      <c r="E702" s="217" t="s">
        <v>21</v>
      </c>
      <c r="F702" s="218" t="s">
        <v>1082</v>
      </c>
      <c r="G702" s="216"/>
      <c r="H702" s="219">
        <v>24.66</v>
      </c>
      <c r="I702" s="220"/>
      <c r="J702" s="216"/>
      <c r="K702" s="216"/>
      <c r="L702" s="221"/>
      <c r="M702" s="222"/>
      <c r="N702" s="223"/>
      <c r="O702" s="223"/>
      <c r="P702" s="223"/>
      <c r="Q702" s="223"/>
      <c r="R702" s="223"/>
      <c r="S702" s="223"/>
      <c r="T702" s="224"/>
      <c r="AT702" s="225" t="s">
        <v>171</v>
      </c>
      <c r="AU702" s="225" t="s">
        <v>84</v>
      </c>
      <c r="AV702" s="12" t="s">
        <v>84</v>
      </c>
      <c r="AW702" s="12" t="s">
        <v>37</v>
      </c>
      <c r="AX702" s="12" t="s">
        <v>74</v>
      </c>
      <c r="AY702" s="225" t="s">
        <v>162</v>
      </c>
    </row>
    <row r="703" spans="2:51" s="11" customFormat="1" ht="13.5">
      <c r="B703" s="203"/>
      <c r="C703" s="204"/>
      <c r="D703" s="205" t="s">
        <v>171</v>
      </c>
      <c r="E703" s="206" t="s">
        <v>21</v>
      </c>
      <c r="F703" s="207" t="s">
        <v>1111</v>
      </c>
      <c r="G703" s="204"/>
      <c r="H703" s="208" t="s">
        <v>21</v>
      </c>
      <c r="I703" s="209"/>
      <c r="J703" s="204"/>
      <c r="K703" s="204"/>
      <c r="L703" s="210"/>
      <c r="M703" s="211"/>
      <c r="N703" s="212"/>
      <c r="O703" s="212"/>
      <c r="P703" s="212"/>
      <c r="Q703" s="212"/>
      <c r="R703" s="212"/>
      <c r="S703" s="212"/>
      <c r="T703" s="213"/>
      <c r="AT703" s="214" t="s">
        <v>171</v>
      </c>
      <c r="AU703" s="214" t="s">
        <v>84</v>
      </c>
      <c r="AV703" s="11" t="s">
        <v>82</v>
      </c>
      <c r="AW703" s="11" t="s">
        <v>37</v>
      </c>
      <c r="AX703" s="11" t="s">
        <v>74</v>
      </c>
      <c r="AY703" s="214" t="s">
        <v>162</v>
      </c>
    </row>
    <row r="704" spans="2:51" s="12" customFormat="1" ht="13.5">
      <c r="B704" s="215"/>
      <c r="C704" s="216"/>
      <c r="D704" s="205" t="s">
        <v>171</v>
      </c>
      <c r="E704" s="217" t="s">
        <v>21</v>
      </c>
      <c r="F704" s="218" t="s">
        <v>1112</v>
      </c>
      <c r="G704" s="216"/>
      <c r="H704" s="219">
        <v>12.38</v>
      </c>
      <c r="I704" s="220"/>
      <c r="J704" s="216"/>
      <c r="K704" s="216"/>
      <c r="L704" s="221"/>
      <c r="M704" s="222"/>
      <c r="N704" s="223"/>
      <c r="O704" s="223"/>
      <c r="P704" s="223"/>
      <c r="Q704" s="223"/>
      <c r="R704" s="223"/>
      <c r="S704" s="223"/>
      <c r="T704" s="224"/>
      <c r="AT704" s="225" t="s">
        <v>171</v>
      </c>
      <c r="AU704" s="225" t="s">
        <v>84</v>
      </c>
      <c r="AV704" s="12" t="s">
        <v>84</v>
      </c>
      <c r="AW704" s="12" t="s">
        <v>37</v>
      </c>
      <c r="AX704" s="12" t="s">
        <v>74</v>
      </c>
      <c r="AY704" s="225" t="s">
        <v>162</v>
      </c>
    </row>
    <row r="705" spans="2:51" s="11" customFormat="1" ht="13.5">
      <c r="B705" s="203"/>
      <c r="C705" s="204"/>
      <c r="D705" s="205" t="s">
        <v>171</v>
      </c>
      <c r="E705" s="206" t="s">
        <v>21</v>
      </c>
      <c r="F705" s="207" t="s">
        <v>1113</v>
      </c>
      <c r="G705" s="204"/>
      <c r="H705" s="208" t="s">
        <v>21</v>
      </c>
      <c r="I705" s="209"/>
      <c r="J705" s="204"/>
      <c r="K705" s="204"/>
      <c r="L705" s="210"/>
      <c r="M705" s="211"/>
      <c r="N705" s="212"/>
      <c r="O705" s="212"/>
      <c r="P705" s="212"/>
      <c r="Q705" s="212"/>
      <c r="R705" s="212"/>
      <c r="S705" s="212"/>
      <c r="T705" s="213"/>
      <c r="AT705" s="214" t="s">
        <v>171</v>
      </c>
      <c r="AU705" s="214" t="s">
        <v>84</v>
      </c>
      <c r="AV705" s="11" t="s">
        <v>82</v>
      </c>
      <c r="AW705" s="11" t="s">
        <v>37</v>
      </c>
      <c r="AX705" s="11" t="s">
        <v>74</v>
      </c>
      <c r="AY705" s="214" t="s">
        <v>162</v>
      </c>
    </row>
    <row r="706" spans="2:51" s="12" customFormat="1" ht="13.5">
      <c r="B706" s="215"/>
      <c r="C706" s="216"/>
      <c r="D706" s="205" t="s">
        <v>171</v>
      </c>
      <c r="E706" s="217" t="s">
        <v>21</v>
      </c>
      <c r="F706" s="218" t="s">
        <v>1085</v>
      </c>
      <c r="G706" s="216"/>
      <c r="H706" s="219">
        <v>17.216000000000001</v>
      </c>
      <c r="I706" s="220"/>
      <c r="J706" s="216"/>
      <c r="K706" s="216"/>
      <c r="L706" s="221"/>
      <c r="M706" s="222"/>
      <c r="N706" s="223"/>
      <c r="O706" s="223"/>
      <c r="P706" s="223"/>
      <c r="Q706" s="223"/>
      <c r="R706" s="223"/>
      <c r="S706" s="223"/>
      <c r="T706" s="224"/>
      <c r="AT706" s="225" t="s">
        <v>171</v>
      </c>
      <c r="AU706" s="225" t="s">
        <v>84</v>
      </c>
      <c r="AV706" s="12" t="s">
        <v>84</v>
      </c>
      <c r="AW706" s="12" t="s">
        <v>37</v>
      </c>
      <c r="AX706" s="12" t="s">
        <v>74</v>
      </c>
      <c r="AY706" s="225" t="s">
        <v>162</v>
      </c>
    </row>
    <row r="707" spans="2:51" s="11" customFormat="1" ht="13.5">
      <c r="B707" s="203"/>
      <c r="C707" s="204"/>
      <c r="D707" s="205" t="s">
        <v>171</v>
      </c>
      <c r="E707" s="206" t="s">
        <v>21</v>
      </c>
      <c r="F707" s="207" t="s">
        <v>1114</v>
      </c>
      <c r="G707" s="204"/>
      <c r="H707" s="208" t="s">
        <v>21</v>
      </c>
      <c r="I707" s="209"/>
      <c r="J707" s="204"/>
      <c r="K707" s="204"/>
      <c r="L707" s="210"/>
      <c r="M707" s="211"/>
      <c r="N707" s="212"/>
      <c r="O707" s="212"/>
      <c r="P707" s="212"/>
      <c r="Q707" s="212"/>
      <c r="R707" s="212"/>
      <c r="S707" s="212"/>
      <c r="T707" s="213"/>
      <c r="AT707" s="214" t="s">
        <v>171</v>
      </c>
      <c r="AU707" s="214" t="s">
        <v>84</v>
      </c>
      <c r="AV707" s="11" t="s">
        <v>82</v>
      </c>
      <c r="AW707" s="11" t="s">
        <v>37</v>
      </c>
      <c r="AX707" s="11" t="s">
        <v>74</v>
      </c>
      <c r="AY707" s="214" t="s">
        <v>162</v>
      </c>
    </row>
    <row r="708" spans="2:51" s="12" customFormat="1" ht="13.5">
      <c r="B708" s="215"/>
      <c r="C708" s="216"/>
      <c r="D708" s="205" t="s">
        <v>171</v>
      </c>
      <c r="E708" s="217" t="s">
        <v>21</v>
      </c>
      <c r="F708" s="218" t="s">
        <v>1087</v>
      </c>
      <c r="G708" s="216"/>
      <c r="H708" s="219">
        <v>95.96</v>
      </c>
      <c r="I708" s="220"/>
      <c r="J708" s="216"/>
      <c r="K708" s="216"/>
      <c r="L708" s="221"/>
      <c r="M708" s="222"/>
      <c r="N708" s="223"/>
      <c r="O708" s="223"/>
      <c r="P708" s="223"/>
      <c r="Q708" s="223"/>
      <c r="R708" s="223"/>
      <c r="S708" s="223"/>
      <c r="T708" s="224"/>
      <c r="AT708" s="225" t="s">
        <v>171</v>
      </c>
      <c r="AU708" s="225" t="s">
        <v>84</v>
      </c>
      <c r="AV708" s="12" t="s">
        <v>84</v>
      </c>
      <c r="AW708" s="12" t="s">
        <v>37</v>
      </c>
      <c r="AX708" s="12" t="s">
        <v>74</v>
      </c>
      <c r="AY708" s="225" t="s">
        <v>162</v>
      </c>
    </row>
    <row r="709" spans="2:51" s="12" customFormat="1" ht="13.5">
      <c r="B709" s="215"/>
      <c r="C709" s="216"/>
      <c r="D709" s="205" t="s">
        <v>171</v>
      </c>
      <c r="E709" s="217" t="s">
        <v>21</v>
      </c>
      <c r="F709" s="218" t="s">
        <v>1115</v>
      </c>
      <c r="G709" s="216"/>
      <c r="H709" s="219">
        <v>9.6</v>
      </c>
      <c r="I709" s="220"/>
      <c r="J709" s="216"/>
      <c r="K709" s="216"/>
      <c r="L709" s="221"/>
      <c r="M709" s="222"/>
      <c r="N709" s="223"/>
      <c r="O709" s="223"/>
      <c r="P709" s="223"/>
      <c r="Q709" s="223"/>
      <c r="R709" s="223"/>
      <c r="S709" s="223"/>
      <c r="T709" s="224"/>
      <c r="AT709" s="225" t="s">
        <v>171</v>
      </c>
      <c r="AU709" s="225" t="s">
        <v>84</v>
      </c>
      <c r="AV709" s="12" t="s">
        <v>84</v>
      </c>
      <c r="AW709" s="12" t="s">
        <v>37</v>
      </c>
      <c r="AX709" s="12" t="s">
        <v>74</v>
      </c>
      <c r="AY709" s="225" t="s">
        <v>162</v>
      </c>
    </row>
    <row r="710" spans="2:51" s="11" customFormat="1" ht="13.5">
      <c r="B710" s="203"/>
      <c r="C710" s="204"/>
      <c r="D710" s="205" t="s">
        <v>171</v>
      </c>
      <c r="E710" s="206" t="s">
        <v>21</v>
      </c>
      <c r="F710" s="207" t="s">
        <v>1116</v>
      </c>
      <c r="G710" s="204"/>
      <c r="H710" s="208" t="s">
        <v>21</v>
      </c>
      <c r="I710" s="209"/>
      <c r="J710" s="204"/>
      <c r="K710" s="204"/>
      <c r="L710" s="210"/>
      <c r="M710" s="211"/>
      <c r="N710" s="212"/>
      <c r="O710" s="212"/>
      <c r="P710" s="212"/>
      <c r="Q710" s="212"/>
      <c r="R710" s="212"/>
      <c r="S710" s="212"/>
      <c r="T710" s="213"/>
      <c r="AT710" s="214" t="s">
        <v>171</v>
      </c>
      <c r="AU710" s="214" t="s">
        <v>84</v>
      </c>
      <c r="AV710" s="11" t="s">
        <v>82</v>
      </c>
      <c r="AW710" s="11" t="s">
        <v>37</v>
      </c>
      <c r="AX710" s="11" t="s">
        <v>74</v>
      </c>
      <c r="AY710" s="214" t="s">
        <v>162</v>
      </c>
    </row>
    <row r="711" spans="2:51" s="12" customFormat="1" ht="13.5">
      <c r="B711" s="215"/>
      <c r="C711" s="216"/>
      <c r="D711" s="205" t="s">
        <v>171</v>
      </c>
      <c r="E711" s="217" t="s">
        <v>21</v>
      </c>
      <c r="F711" s="218" t="s">
        <v>1117</v>
      </c>
      <c r="G711" s="216"/>
      <c r="H711" s="219">
        <v>38.6</v>
      </c>
      <c r="I711" s="220"/>
      <c r="J711" s="216"/>
      <c r="K711" s="216"/>
      <c r="L711" s="221"/>
      <c r="M711" s="222"/>
      <c r="N711" s="223"/>
      <c r="O711" s="223"/>
      <c r="P711" s="223"/>
      <c r="Q711" s="223"/>
      <c r="R711" s="223"/>
      <c r="S711" s="223"/>
      <c r="T711" s="224"/>
      <c r="AT711" s="225" t="s">
        <v>171</v>
      </c>
      <c r="AU711" s="225" t="s">
        <v>84</v>
      </c>
      <c r="AV711" s="12" t="s">
        <v>84</v>
      </c>
      <c r="AW711" s="12" t="s">
        <v>37</v>
      </c>
      <c r="AX711" s="12" t="s">
        <v>74</v>
      </c>
      <c r="AY711" s="225" t="s">
        <v>162</v>
      </c>
    </row>
    <row r="712" spans="2:51" s="12" customFormat="1" ht="13.5">
      <c r="B712" s="215"/>
      <c r="C712" s="216"/>
      <c r="D712" s="205" t="s">
        <v>171</v>
      </c>
      <c r="E712" s="217" t="s">
        <v>21</v>
      </c>
      <c r="F712" s="218" t="s">
        <v>1118</v>
      </c>
      <c r="G712" s="216"/>
      <c r="H712" s="219">
        <v>11.4</v>
      </c>
      <c r="I712" s="220"/>
      <c r="J712" s="216"/>
      <c r="K712" s="216"/>
      <c r="L712" s="221"/>
      <c r="M712" s="222"/>
      <c r="N712" s="223"/>
      <c r="O712" s="223"/>
      <c r="P712" s="223"/>
      <c r="Q712" s="223"/>
      <c r="R712" s="223"/>
      <c r="S712" s="223"/>
      <c r="T712" s="224"/>
      <c r="AT712" s="225" t="s">
        <v>171</v>
      </c>
      <c r="AU712" s="225" t="s">
        <v>84</v>
      </c>
      <c r="AV712" s="12" t="s">
        <v>84</v>
      </c>
      <c r="AW712" s="12" t="s">
        <v>37</v>
      </c>
      <c r="AX712" s="12" t="s">
        <v>74</v>
      </c>
      <c r="AY712" s="225" t="s">
        <v>162</v>
      </c>
    </row>
    <row r="713" spans="2:51" s="11" customFormat="1" ht="13.5">
      <c r="B713" s="203"/>
      <c r="C713" s="204"/>
      <c r="D713" s="205" t="s">
        <v>171</v>
      </c>
      <c r="E713" s="206" t="s">
        <v>21</v>
      </c>
      <c r="F713" s="207" t="s">
        <v>1119</v>
      </c>
      <c r="G713" s="204"/>
      <c r="H713" s="208" t="s">
        <v>21</v>
      </c>
      <c r="I713" s="209"/>
      <c r="J713" s="204"/>
      <c r="K713" s="204"/>
      <c r="L713" s="210"/>
      <c r="M713" s="211"/>
      <c r="N713" s="212"/>
      <c r="O713" s="212"/>
      <c r="P713" s="212"/>
      <c r="Q713" s="212"/>
      <c r="R713" s="212"/>
      <c r="S713" s="212"/>
      <c r="T713" s="213"/>
      <c r="AT713" s="214" t="s">
        <v>171</v>
      </c>
      <c r="AU713" s="214" t="s">
        <v>84</v>
      </c>
      <c r="AV713" s="11" t="s">
        <v>82</v>
      </c>
      <c r="AW713" s="11" t="s">
        <v>37</v>
      </c>
      <c r="AX713" s="11" t="s">
        <v>74</v>
      </c>
      <c r="AY713" s="214" t="s">
        <v>162</v>
      </c>
    </row>
    <row r="714" spans="2:51" s="12" customFormat="1" ht="13.5">
      <c r="B714" s="215"/>
      <c r="C714" s="216"/>
      <c r="D714" s="205" t="s">
        <v>171</v>
      </c>
      <c r="E714" s="217" t="s">
        <v>21</v>
      </c>
      <c r="F714" s="218" t="s">
        <v>1092</v>
      </c>
      <c r="G714" s="216"/>
      <c r="H714" s="219">
        <v>85.8</v>
      </c>
      <c r="I714" s="220"/>
      <c r="J714" s="216"/>
      <c r="K714" s="216"/>
      <c r="L714" s="221"/>
      <c r="M714" s="222"/>
      <c r="N714" s="223"/>
      <c r="O714" s="223"/>
      <c r="P714" s="223"/>
      <c r="Q714" s="223"/>
      <c r="R714" s="223"/>
      <c r="S714" s="223"/>
      <c r="T714" s="224"/>
      <c r="AT714" s="225" t="s">
        <v>171</v>
      </c>
      <c r="AU714" s="225" t="s">
        <v>84</v>
      </c>
      <c r="AV714" s="12" t="s">
        <v>84</v>
      </c>
      <c r="AW714" s="12" t="s">
        <v>37</v>
      </c>
      <c r="AX714" s="12" t="s">
        <v>74</v>
      </c>
      <c r="AY714" s="225" t="s">
        <v>162</v>
      </c>
    </row>
    <row r="715" spans="2:51" s="12" customFormat="1" ht="13.5">
      <c r="B715" s="215"/>
      <c r="C715" s="216"/>
      <c r="D715" s="205" t="s">
        <v>171</v>
      </c>
      <c r="E715" s="217" t="s">
        <v>21</v>
      </c>
      <c r="F715" s="218" t="s">
        <v>1120</v>
      </c>
      <c r="G715" s="216"/>
      <c r="H715" s="219">
        <v>15</v>
      </c>
      <c r="I715" s="220"/>
      <c r="J715" s="216"/>
      <c r="K715" s="216"/>
      <c r="L715" s="221"/>
      <c r="M715" s="222"/>
      <c r="N715" s="223"/>
      <c r="O715" s="223"/>
      <c r="P715" s="223"/>
      <c r="Q715" s="223"/>
      <c r="R715" s="223"/>
      <c r="S715" s="223"/>
      <c r="T715" s="224"/>
      <c r="AT715" s="225" t="s">
        <v>171</v>
      </c>
      <c r="AU715" s="225" t="s">
        <v>84</v>
      </c>
      <c r="AV715" s="12" t="s">
        <v>84</v>
      </c>
      <c r="AW715" s="12" t="s">
        <v>37</v>
      </c>
      <c r="AX715" s="12" t="s">
        <v>74</v>
      </c>
      <c r="AY715" s="225" t="s">
        <v>162</v>
      </c>
    </row>
    <row r="716" spans="2:51" s="11" customFormat="1" ht="13.5">
      <c r="B716" s="203"/>
      <c r="C716" s="204"/>
      <c r="D716" s="205" t="s">
        <v>171</v>
      </c>
      <c r="E716" s="206" t="s">
        <v>21</v>
      </c>
      <c r="F716" s="207" t="s">
        <v>1121</v>
      </c>
      <c r="G716" s="204"/>
      <c r="H716" s="208" t="s">
        <v>21</v>
      </c>
      <c r="I716" s="209"/>
      <c r="J716" s="204"/>
      <c r="K716" s="204"/>
      <c r="L716" s="210"/>
      <c r="M716" s="211"/>
      <c r="N716" s="212"/>
      <c r="O716" s="212"/>
      <c r="P716" s="212"/>
      <c r="Q716" s="212"/>
      <c r="R716" s="212"/>
      <c r="S716" s="212"/>
      <c r="T716" s="213"/>
      <c r="AT716" s="214" t="s">
        <v>171</v>
      </c>
      <c r="AU716" s="214" t="s">
        <v>84</v>
      </c>
      <c r="AV716" s="11" t="s">
        <v>82</v>
      </c>
      <c r="AW716" s="11" t="s">
        <v>37</v>
      </c>
      <c r="AX716" s="11" t="s">
        <v>74</v>
      </c>
      <c r="AY716" s="214" t="s">
        <v>162</v>
      </c>
    </row>
    <row r="717" spans="2:51" s="12" customFormat="1" ht="13.5">
      <c r="B717" s="215"/>
      <c r="C717" s="216"/>
      <c r="D717" s="205" t="s">
        <v>171</v>
      </c>
      <c r="E717" s="217" t="s">
        <v>21</v>
      </c>
      <c r="F717" s="218" t="s">
        <v>1122</v>
      </c>
      <c r="G717" s="216"/>
      <c r="H717" s="219">
        <v>56.11</v>
      </c>
      <c r="I717" s="220"/>
      <c r="J717" s="216"/>
      <c r="K717" s="216"/>
      <c r="L717" s="221"/>
      <c r="M717" s="222"/>
      <c r="N717" s="223"/>
      <c r="O717" s="223"/>
      <c r="P717" s="223"/>
      <c r="Q717" s="223"/>
      <c r="R717" s="223"/>
      <c r="S717" s="223"/>
      <c r="T717" s="224"/>
      <c r="AT717" s="225" t="s">
        <v>171</v>
      </c>
      <c r="AU717" s="225" t="s">
        <v>84</v>
      </c>
      <c r="AV717" s="12" t="s">
        <v>84</v>
      </c>
      <c r="AW717" s="12" t="s">
        <v>37</v>
      </c>
      <c r="AX717" s="12" t="s">
        <v>74</v>
      </c>
      <c r="AY717" s="225" t="s">
        <v>162</v>
      </c>
    </row>
    <row r="718" spans="2:51" s="12" customFormat="1" ht="13.5">
      <c r="B718" s="215"/>
      <c r="C718" s="216"/>
      <c r="D718" s="205" t="s">
        <v>171</v>
      </c>
      <c r="E718" s="217" t="s">
        <v>21</v>
      </c>
      <c r="F718" s="218" t="s">
        <v>1096</v>
      </c>
      <c r="G718" s="216"/>
      <c r="H718" s="219">
        <v>6.96</v>
      </c>
      <c r="I718" s="220"/>
      <c r="J718" s="216"/>
      <c r="K718" s="216"/>
      <c r="L718" s="221"/>
      <c r="M718" s="222"/>
      <c r="N718" s="223"/>
      <c r="O718" s="223"/>
      <c r="P718" s="223"/>
      <c r="Q718" s="223"/>
      <c r="R718" s="223"/>
      <c r="S718" s="223"/>
      <c r="T718" s="224"/>
      <c r="AT718" s="225" t="s">
        <v>171</v>
      </c>
      <c r="AU718" s="225" t="s">
        <v>84</v>
      </c>
      <c r="AV718" s="12" t="s">
        <v>84</v>
      </c>
      <c r="AW718" s="12" t="s">
        <v>37</v>
      </c>
      <c r="AX718" s="12" t="s">
        <v>74</v>
      </c>
      <c r="AY718" s="225" t="s">
        <v>162</v>
      </c>
    </row>
    <row r="719" spans="2:51" s="11" customFormat="1" ht="13.5">
      <c r="B719" s="203"/>
      <c r="C719" s="204"/>
      <c r="D719" s="205" t="s">
        <v>171</v>
      </c>
      <c r="E719" s="206" t="s">
        <v>21</v>
      </c>
      <c r="F719" s="207" t="s">
        <v>1123</v>
      </c>
      <c r="G719" s="204"/>
      <c r="H719" s="208" t="s">
        <v>21</v>
      </c>
      <c r="I719" s="209"/>
      <c r="J719" s="204"/>
      <c r="K719" s="204"/>
      <c r="L719" s="210"/>
      <c r="M719" s="211"/>
      <c r="N719" s="212"/>
      <c r="O719" s="212"/>
      <c r="P719" s="212"/>
      <c r="Q719" s="212"/>
      <c r="R719" s="212"/>
      <c r="S719" s="212"/>
      <c r="T719" s="213"/>
      <c r="AT719" s="214" t="s">
        <v>171</v>
      </c>
      <c r="AU719" s="214" t="s">
        <v>84</v>
      </c>
      <c r="AV719" s="11" t="s">
        <v>82</v>
      </c>
      <c r="AW719" s="11" t="s">
        <v>37</v>
      </c>
      <c r="AX719" s="11" t="s">
        <v>74</v>
      </c>
      <c r="AY719" s="214" t="s">
        <v>162</v>
      </c>
    </row>
    <row r="720" spans="2:51" s="12" customFormat="1" ht="13.5">
      <c r="B720" s="215"/>
      <c r="C720" s="216"/>
      <c r="D720" s="205" t="s">
        <v>171</v>
      </c>
      <c r="E720" s="217" t="s">
        <v>21</v>
      </c>
      <c r="F720" s="218" t="s">
        <v>1124</v>
      </c>
      <c r="G720" s="216"/>
      <c r="H720" s="219">
        <v>51.994999999999997</v>
      </c>
      <c r="I720" s="220"/>
      <c r="J720" s="216"/>
      <c r="K720" s="216"/>
      <c r="L720" s="221"/>
      <c r="M720" s="222"/>
      <c r="N720" s="223"/>
      <c r="O720" s="223"/>
      <c r="P720" s="223"/>
      <c r="Q720" s="223"/>
      <c r="R720" s="223"/>
      <c r="S720" s="223"/>
      <c r="T720" s="224"/>
      <c r="AT720" s="225" t="s">
        <v>171</v>
      </c>
      <c r="AU720" s="225" t="s">
        <v>84</v>
      </c>
      <c r="AV720" s="12" t="s">
        <v>84</v>
      </c>
      <c r="AW720" s="12" t="s">
        <v>37</v>
      </c>
      <c r="AX720" s="12" t="s">
        <v>74</v>
      </c>
      <c r="AY720" s="225" t="s">
        <v>162</v>
      </c>
    </row>
    <row r="721" spans="2:65" s="12" customFormat="1" ht="13.5">
      <c r="B721" s="215"/>
      <c r="C721" s="216"/>
      <c r="D721" s="205" t="s">
        <v>171</v>
      </c>
      <c r="E721" s="217" t="s">
        <v>21</v>
      </c>
      <c r="F721" s="218" t="s">
        <v>1125</v>
      </c>
      <c r="G721" s="216"/>
      <c r="H721" s="219">
        <v>4.6500000000000004</v>
      </c>
      <c r="I721" s="220"/>
      <c r="J721" s="216"/>
      <c r="K721" s="216"/>
      <c r="L721" s="221"/>
      <c r="M721" s="222"/>
      <c r="N721" s="223"/>
      <c r="O721" s="223"/>
      <c r="P721" s="223"/>
      <c r="Q721" s="223"/>
      <c r="R721" s="223"/>
      <c r="S721" s="223"/>
      <c r="T721" s="224"/>
      <c r="AT721" s="225" t="s">
        <v>171</v>
      </c>
      <c r="AU721" s="225" t="s">
        <v>84</v>
      </c>
      <c r="AV721" s="12" t="s">
        <v>84</v>
      </c>
      <c r="AW721" s="12" t="s">
        <v>37</v>
      </c>
      <c r="AX721" s="12" t="s">
        <v>74</v>
      </c>
      <c r="AY721" s="225" t="s">
        <v>162</v>
      </c>
    </row>
    <row r="722" spans="2:65" s="11" customFormat="1" ht="13.5">
      <c r="B722" s="203"/>
      <c r="C722" s="204"/>
      <c r="D722" s="205" t="s">
        <v>171</v>
      </c>
      <c r="E722" s="206" t="s">
        <v>21</v>
      </c>
      <c r="F722" s="207" t="s">
        <v>1126</v>
      </c>
      <c r="G722" s="204"/>
      <c r="H722" s="208" t="s">
        <v>21</v>
      </c>
      <c r="I722" s="209"/>
      <c r="J722" s="204"/>
      <c r="K722" s="204"/>
      <c r="L722" s="210"/>
      <c r="M722" s="211"/>
      <c r="N722" s="212"/>
      <c r="O722" s="212"/>
      <c r="P722" s="212"/>
      <c r="Q722" s="212"/>
      <c r="R722" s="212"/>
      <c r="S722" s="212"/>
      <c r="T722" s="213"/>
      <c r="AT722" s="214" t="s">
        <v>171</v>
      </c>
      <c r="AU722" s="214" t="s">
        <v>84</v>
      </c>
      <c r="AV722" s="11" t="s">
        <v>82</v>
      </c>
      <c r="AW722" s="11" t="s">
        <v>37</v>
      </c>
      <c r="AX722" s="11" t="s">
        <v>74</v>
      </c>
      <c r="AY722" s="214" t="s">
        <v>162</v>
      </c>
    </row>
    <row r="723" spans="2:65" s="12" customFormat="1" ht="13.5">
      <c r="B723" s="215"/>
      <c r="C723" s="216"/>
      <c r="D723" s="226" t="s">
        <v>171</v>
      </c>
      <c r="E723" s="227" t="s">
        <v>21</v>
      </c>
      <c r="F723" s="228" t="s">
        <v>1127</v>
      </c>
      <c r="G723" s="216"/>
      <c r="H723" s="229">
        <v>-259.12</v>
      </c>
      <c r="I723" s="220"/>
      <c r="J723" s="216"/>
      <c r="K723" s="216"/>
      <c r="L723" s="221"/>
      <c r="M723" s="222"/>
      <c r="N723" s="223"/>
      <c r="O723" s="223"/>
      <c r="P723" s="223"/>
      <c r="Q723" s="223"/>
      <c r="R723" s="223"/>
      <c r="S723" s="223"/>
      <c r="T723" s="224"/>
      <c r="AT723" s="225" t="s">
        <v>171</v>
      </c>
      <c r="AU723" s="225" t="s">
        <v>84</v>
      </c>
      <c r="AV723" s="12" t="s">
        <v>84</v>
      </c>
      <c r="AW723" s="12" t="s">
        <v>37</v>
      </c>
      <c r="AX723" s="12" t="s">
        <v>74</v>
      </c>
      <c r="AY723" s="225" t="s">
        <v>162</v>
      </c>
    </row>
    <row r="724" spans="2:65" s="1" customFormat="1" ht="22.5" customHeight="1">
      <c r="B724" s="39"/>
      <c r="C724" s="191" t="s">
        <v>1128</v>
      </c>
      <c r="D724" s="191" t="s">
        <v>164</v>
      </c>
      <c r="E724" s="192" t="s">
        <v>1129</v>
      </c>
      <c r="F724" s="193" t="s">
        <v>1130</v>
      </c>
      <c r="G724" s="194" t="s">
        <v>182</v>
      </c>
      <c r="H724" s="195">
        <v>14.2</v>
      </c>
      <c r="I724" s="196"/>
      <c r="J724" s="197">
        <f>ROUND(I724*H724,2)</f>
        <v>0</v>
      </c>
      <c r="K724" s="193" t="s">
        <v>168</v>
      </c>
      <c r="L724" s="59"/>
      <c r="M724" s="198" t="s">
        <v>21</v>
      </c>
      <c r="N724" s="199" t="s">
        <v>45</v>
      </c>
      <c r="O724" s="40"/>
      <c r="P724" s="200">
        <f>O724*H724</f>
        <v>0</v>
      </c>
      <c r="Q724" s="200">
        <v>1.5E-3</v>
      </c>
      <c r="R724" s="200">
        <f>Q724*H724</f>
        <v>2.1299999999999999E-2</v>
      </c>
      <c r="S724" s="200">
        <v>0</v>
      </c>
      <c r="T724" s="201">
        <f>S724*H724</f>
        <v>0</v>
      </c>
      <c r="AR724" s="22" t="s">
        <v>169</v>
      </c>
      <c r="AT724" s="22" t="s">
        <v>164</v>
      </c>
      <c r="AU724" s="22" t="s">
        <v>84</v>
      </c>
      <c r="AY724" s="22" t="s">
        <v>162</v>
      </c>
      <c r="BE724" s="202">
        <f>IF(N724="základní",J724,0)</f>
        <v>0</v>
      </c>
      <c r="BF724" s="202">
        <f>IF(N724="snížená",J724,0)</f>
        <v>0</v>
      </c>
      <c r="BG724" s="202">
        <f>IF(N724="zákl. přenesená",J724,0)</f>
        <v>0</v>
      </c>
      <c r="BH724" s="202">
        <f>IF(N724="sníž. přenesená",J724,0)</f>
        <v>0</v>
      </c>
      <c r="BI724" s="202">
        <f>IF(N724="nulová",J724,0)</f>
        <v>0</v>
      </c>
      <c r="BJ724" s="22" t="s">
        <v>82</v>
      </c>
      <c r="BK724" s="202">
        <f>ROUND(I724*H724,2)</f>
        <v>0</v>
      </c>
      <c r="BL724" s="22" t="s">
        <v>169</v>
      </c>
      <c r="BM724" s="22" t="s">
        <v>1131</v>
      </c>
    </row>
    <row r="725" spans="2:65" s="12" customFormat="1" ht="13.5">
      <c r="B725" s="215"/>
      <c r="C725" s="216"/>
      <c r="D725" s="226" t="s">
        <v>171</v>
      </c>
      <c r="E725" s="227" t="s">
        <v>21</v>
      </c>
      <c r="F725" s="228" t="s">
        <v>1132</v>
      </c>
      <c r="G725" s="216"/>
      <c r="H725" s="229">
        <v>14.2</v>
      </c>
      <c r="I725" s="220"/>
      <c r="J725" s="216"/>
      <c r="K725" s="216"/>
      <c r="L725" s="221"/>
      <c r="M725" s="222"/>
      <c r="N725" s="223"/>
      <c r="O725" s="223"/>
      <c r="P725" s="223"/>
      <c r="Q725" s="223"/>
      <c r="R725" s="223"/>
      <c r="S725" s="223"/>
      <c r="T725" s="224"/>
      <c r="AT725" s="225" t="s">
        <v>171</v>
      </c>
      <c r="AU725" s="225" t="s">
        <v>84</v>
      </c>
      <c r="AV725" s="12" t="s">
        <v>84</v>
      </c>
      <c r="AW725" s="12" t="s">
        <v>37</v>
      </c>
      <c r="AX725" s="12" t="s">
        <v>74</v>
      </c>
      <c r="AY725" s="225" t="s">
        <v>162</v>
      </c>
    </row>
    <row r="726" spans="2:65" s="1" customFormat="1" ht="22.5" customHeight="1">
      <c r="B726" s="39"/>
      <c r="C726" s="191" t="s">
        <v>1133</v>
      </c>
      <c r="D726" s="191" t="s">
        <v>164</v>
      </c>
      <c r="E726" s="192" t="s">
        <v>1134</v>
      </c>
      <c r="F726" s="193" t="s">
        <v>1135</v>
      </c>
      <c r="G726" s="194" t="s">
        <v>167</v>
      </c>
      <c r="H726" s="195">
        <v>183.69200000000001</v>
      </c>
      <c r="I726" s="196"/>
      <c r="J726" s="197">
        <f>ROUND(I726*H726,2)</f>
        <v>0</v>
      </c>
      <c r="K726" s="193" t="s">
        <v>168</v>
      </c>
      <c r="L726" s="59"/>
      <c r="M726" s="198" t="s">
        <v>21</v>
      </c>
      <c r="N726" s="199" t="s">
        <v>45</v>
      </c>
      <c r="O726" s="40"/>
      <c r="P726" s="200">
        <f>O726*H726</f>
        <v>0</v>
      </c>
      <c r="Q726" s="200">
        <v>2.42E-4</v>
      </c>
      <c r="R726" s="200">
        <f>Q726*H726</f>
        <v>4.4453464000000005E-2</v>
      </c>
      <c r="S726" s="200">
        <v>0</v>
      </c>
      <c r="T726" s="201">
        <f>S726*H726</f>
        <v>0</v>
      </c>
      <c r="AR726" s="22" t="s">
        <v>169</v>
      </c>
      <c r="AT726" s="22" t="s">
        <v>164</v>
      </c>
      <c r="AU726" s="22" t="s">
        <v>84</v>
      </c>
      <c r="AY726" s="22" t="s">
        <v>162</v>
      </c>
      <c r="BE726" s="202">
        <f>IF(N726="základní",J726,0)</f>
        <v>0</v>
      </c>
      <c r="BF726" s="202">
        <f>IF(N726="snížená",J726,0)</f>
        <v>0</v>
      </c>
      <c r="BG726" s="202">
        <f>IF(N726="zákl. přenesená",J726,0)</f>
        <v>0</v>
      </c>
      <c r="BH726" s="202">
        <f>IF(N726="sníž. přenesená",J726,0)</f>
        <v>0</v>
      </c>
      <c r="BI726" s="202">
        <f>IF(N726="nulová",J726,0)</f>
        <v>0</v>
      </c>
      <c r="BJ726" s="22" t="s">
        <v>82</v>
      </c>
      <c r="BK726" s="202">
        <f>ROUND(I726*H726,2)</f>
        <v>0</v>
      </c>
      <c r="BL726" s="22" t="s">
        <v>169</v>
      </c>
      <c r="BM726" s="22" t="s">
        <v>1136</v>
      </c>
    </row>
    <row r="727" spans="2:65" s="12" customFormat="1" ht="13.5">
      <c r="B727" s="215"/>
      <c r="C727" s="216"/>
      <c r="D727" s="205" t="s">
        <v>171</v>
      </c>
      <c r="E727" s="217" t="s">
        <v>21</v>
      </c>
      <c r="F727" s="218" t="s">
        <v>1137</v>
      </c>
      <c r="G727" s="216"/>
      <c r="H727" s="219">
        <v>152.1</v>
      </c>
      <c r="I727" s="220"/>
      <c r="J727" s="216"/>
      <c r="K727" s="216"/>
      <c r="L727" s="221"/>
      <c r="M727" s="222"/>
      <c r="N727" s="223"/>
      <c r="O727" s="223"/>
      <c r="P727" s="223"/>
      <c r="Q727" s="223"/>
      <c r="R727" s="223"/>
      <c r="S727" s="223"/>
      <c r="T727" s="224"/>
      <c r="AT727" s="225" t="s">
        <v>171</v>
      </c>
      <c r="AU727" s="225" t="s">
        <v>84</v>
      </c>
      <c r="AV727" s="12" t="s">
        <v>84</v>
      </c>
      <c r="AW727" s="12" t="s">
        <v>37</v>
      </c>
      <c r="AX727" s="12" t="s">
        <v>74</v>
      </c>
      <c r="AY727" s="225" t="s">
        <v>162</v>
      </c>
    </row>
    <row r="728" spans="2:65" s="12" customFormat="1" ht="13.5">
      <c r="B728" s="215"/>
      <c r="C728" s="216"/>
      <c r="D728" s="205" t="s">
        <v>171</v>
      </c>
      <c r="E728" s="217" t="s">
        <v>21</v>
      </c>
      <c r="F728" s="218" t="s">
        <v>1138</v>
      </c>
      <c r="G728" s="216"/>
      <c r="H728" s="219">
        <v>17.992000000000001</v>
      </c>
      <c r="I728" s="220"/>
      <c r="J728" s="216"/>
      <c r="K728" s="216"/>
      <c r="L728" s="221"/>
      <c r="M728" s="222"/>
      <c r="N728" s="223"/>
      <c r="O728" s="223"/>
      <c r="P728" s="223"/>
      <c r="Q728" s="223"/>
      <c r="R728" s="223"/>
      <c r="S728" s="223"/>
      <c r="T728" s="224"/>
      <c r="AT728" s="225" t="s">
        <v>171</v>
      </c>
      <c r="AU728" s="225" t="s">
        <v>84</v>
      </c>
      <c r="AV728" s="12" t="s">
        <v>84</v>
      </c>
      <c r="AW728" s="12" t="s">
        <v>37</v>
      </c>
      <c r="AX728" s="12" t="s">
        <v>74</v>
      </c>
      <c r="AY728" s="225" t="s">
        <v>162</v>
      </c>
    </row>
    <row r="729" spans="2:65" s="12" customFormat="1" ht="13.5">
      <c r="B729" s="215"/>
      <c r="C729" s="216"/>
      <c r="D729" s="226" t="s">
        <v>171</v>
      </c>
      <c r="E729" s="227" t="s">
        <v>21</v>
      </c>
      <c r="F729" s="228" t="s">
        <v>1139</v>
      </c>
      <c r="G729" s="216"/>
      <c r="H729" s="229">
        <v>13.6</v>
      </c>
      <c r="I729" s="220"/>
      <c r="J729" s="216"/>
      <c r="K729" s="216"/>
      <c r="L729" s="221"/>
      <c r="M729" s="222"/>
      <c r="N729" s="223"/>
      <c r="O729" s="223"/>
      <c r="P729" s="223"/>
      <c r="Q729" s="223"/>
      <c r="R729" s="223"/>
      <c r="S729" s="223"/>
      <c r="T729" s="224"/>
      <c r="AT729" s="225" t="s">
        <v>171</v>
      </c>
      <c r="AU729" s="225" t="s">
        <v>84</v>
      </c>
      <c r="AV729" s="12" t="s">
        <v>84</v>
      </c>
      <c r="AW729" s="12" t="s">
        <v>37</v>
      </c>
      <c r="AX729" s="12" t="s">
        <v>74</v>
      </c>
      <c r="AY729" s="225" t="s">
        <v>162</v>
      </c>
    </row>
    <row r="730" spans="2:65" s="1" customFormat="1" ht="31.5" customHeight="1">
      <c r="B730" s="39"/>
      <c r="C730" s="191" t="s">
        <v>1140</v>
      </c>
      <c r="D730" s="191" t="s">
        <v>164</v>
      </c>
      <c r="E730" s="192" t="s">
        <v>1141</v>
      </c>
      <c r="F730" s="193" t="s">
        <v>1142</v>
      </c>
      <c r="G730" s="194" t="s">
        <v>167</v>
      </c>
      <c r="H730" s="195">
        <v>37.296999999999997</v>
      </c>
      <c r="I730" s="196"/>
      <c r="J730" s="197">
        <f>ROUND(I730*H730,2)</f>
        <v>0</v>
      </c>
      <c r="K730" s="193" t="s">
        <v>168</v>
      </c>
      <c r="L730" s="59"/>
      <c r="M730" s="198" t="s">
        <v>21</v>
      </c>
      <c r="N730" s="199" t="s">
        <v>45</v>
      </c>
      <c r="O730" s="40"/>
      <c r="P730" s="200">
        <f>O730*H730</f>
        <v>0</v>
      </c>
      <c r="Q730" s="200">
        <v>4.9840000000000002E-2</v>
      </c>
      <c r="R730" s="200">
        <f>Q730*H730</f>
        <v>1.8588824799999999</v>
      </c>
      <c r="S730" s="200">
        <v>0</v>
      </c>
      <c r="T730" s="201">
        <f>S730*H730</f>
        <v>0</v>
      </c>
      <c r="AR730" s="22" t="s">
        <v>169</v>
      </c>
      <c r="AT730" s="22" t="s">
        <v>164</v>
      </c>
      <c r="AU730" s="22" t="s">
        <v>84</v>
      </c>
      <c r="AY730" s="22" t="s">
        <v>162</v>
      </c>
      <c r="BE730" s="202">
        <f>IF(N730="základní",J730,0)</f>
        <v>0</v>
      </c>
      <c r="BF730" s="202">
        <f>IF(N730="snížená",J730,0)</f>
        <v>0</v>
      </c>
      <c r="BG730" s="202">
        <f>IF(N730="zákl. přenesená",J730,0)</f>
        <v>0</v>
      </c>
      <c r="BH730" s="202">
        <f>IF(N730="sníž. přenesená",J730,0)</f>
        <v>0</v>
      </c>
      <c r="BI730" s="202">
        <f>IF(N730="nulová",J730,0)</f>
        <v>0</v>
      </c>
      <c r="BJ730" s="22" t="s">
        <v>82</v>
      </c>
      <c r="BK730" s="202">
        <f>ROUND(I730*H730,2)</f>
        <v>0</v>
      </c>
      <c r="BL730" s="22" t="s">
        <v>169</v>
      </c>
      <c r="BM730" s="22" t="s">
        <v>1143</v>
      </c>
    </row>
    <row r="731" spans="2:65" s="11" customFormat="1" ht="13.5">
      <c r="B731" s="203"/>
      <c r="C731" s="204"/>
      <c r="D731" s="205" t="s">
        <v>171</v>
      </c>
      <c r="E731" s="206" t="s">
        <v>21</v>
      </c>
      <c r="F731" s="207" t="s">
        <v>564</v>
      </c>
      <c r="G731" s="204"/>
      <c r="H731" s="208" t="s">
        <v>21</v>
      </c>
      <c r="I731" s="209"/>
      <c r="J731" s="204"/>
      <c r="K731" s="204"/>
      <c r="L731" s="210"/>
      <c r="M731" s="211"/>
      <c r="N731" s="212"/>
      <c r="O731" s="212"/>
      <c r="P731" s="212"/>
      <c r="Q731" s="212"/>
      <c r="R731" s="212"/>
      <c r="S731" s="212"/>
      <c r="T731" s="213"/>
      <c r="AT731" s="214" t="s">
        <v>171</v>
      </c>
      <c r="AU731" s="214" t="s">
        <v>84</v>
      </c>
      <c r="AV731" s="11" t="s">
        <v>82</v>
      </c>
      <c r="AW731" s="11" t="s">
        <v>37</v>
      </c>
      <c r="AX731" s="11" t="s">
        <v>74</v>
      </c>
      <c r="AY731" s="214" t="s">
        <v>162</v>
      </c>
    </row>
    <row r="732" spans="2:65" s="12" customFormat="1" ht="13.5">
      <c r="B732" s="215"/>
      <c r="C732" s="216"/>
      <c r="D732" s="205" t="s">
        <v>171</v>
      </c>
      <c r="E732" s="217" t="s">
        <v>21</v>
      </c>
      <c r="F732" s="218" t="s">
        <v>1144</v>
      </c>
      <c r="G732" s="216"/>
      <c r="H732" s="219">
        <v>8.9</v>
      </c>
      <c r="I732" s="220"/>
      <c r="J732" s="216"/>
      <c r="K732" s="216"/>
      <c r="L732" s="221"/>
      <c r="M732" s="222"/>
      <c r="N732" s="223"/>
      <c r="O732" s="223"/>
      <c r="P732" s="223"/>
      <c r="Q732" s="223"/>
      <c r="R732" s="223"/>
      <c r="S732" s="223"/>
      <c r="T732" s="224"/>
      <c r="AT732" s="225" t="s">
        <v>171</v>
      </c>
      <c r="AU732" s="225" t="s">
        <v>84</v>
      </c>
      <c r="AV732" s="12" t="s">
        <v>84</v>
      </c>
      <c r="AW732" s="12" t="s">
        <v>37</v>
      </c>
      <c r="AX732" s="12" t="s">
        <v>74</v>
      </c>
      <c r="AY732" s="225" t="s">
        <v>162</v>
      </c>
    </row>
    <row r="733" spans="2:65" s="11" customFormat="1" ht="13.5">
      <c r="B733" s="203"/>
      <c r="C733" s="204"/>
      <c r="D733" s="205" t="s">
        <v>171</v>
      </c>
      <c r="E733" s="206" t="s">
        <v>21</v>
      </c>
      <c r="F733" s="207" t="s">
        <v>1145</v>
      </c>
      <c r="G733" s="204"/>
      <c r="H733" s="208" t="s">
        <v>21</v>
      </c>
      <c r="I733" s="209"/>
      <c r="J733" s="204"/>
      <c r="K733" s="204"/>
      <c r="L733" s="210"/>
      <c r="M733" s="211"/>
      <c r="N733" s="212"/>
      <c r="O733" s="212"/>
      <c r="P733" s="212"/>
      <c r="Q733" s="212"/>
      <c r="R733" s="212"/>
      <c r="S733" s="212"/>
      <c r="T733" s="213"/>
      <c r="AT733" s="214" t="s">
        <v>171</v>
      </c>
      <c r="AU733" s="214" t="s">
        <v>84</v>
      </c>
      <c r="AV733" s="11" t="s">
        <v>82</v>
      </c>
      <c r="AW733" s="11" t="s">
        <v>37</v>
      </c>
      <c r="AX733" s="11" t="s">
        <v>74</v>
      </c>
      <c r="AY733" s="214" t="s">
        <v>162</v>
      </c>
    </row>
    <row r="734" spans="2:65" s="12" customFormat="1" ht="13.5">
      <c r="B734" s="215"/>
      <c r="C734" s="216"/>
      <c r="D734" s="226" t="s">
        <v>171</v>
      </c>
      <c r="E734" s="227" t="s">
        <v>21</v>
      </c>
      <c r="F734" s="228" t="s">
        <v>1146</v>
      </c>
      <c r="G734" s="216"/>
      <c r="H734" s="229">
        <v>28.396999999999998</v>
      </c>
      <c r="I734" s="220"/>
      <c r="J734" s="216"/>
      <c r="K734" s="216"/>
      <c r="L734" s="221"/>
      <c r="M734" s="222"/>
      <c r="N734" s="223"/>
      <c r="O734" s="223"/>
      <c r="P734" s="223"/>
      <c r="Q734" s="223"/>
      <c r="R734" s="223"/>
      <c r="S734" s="223"/>
      <c r="T734" s="224"/>
      <c r="AT734" s="225" t="s">
        <v>171</v>
      </c>
      <c r="AU734" s="225" t="s">
        <v>84</v>
      </c>
      <c r="AV734" s="12" t="s">
        <v>84</v>
      </c>
      <c r="AW734" s="12" t="s">
        <v>37</v>
      </c>
      <c r="AX734" s="12" t="s">
        <v>74</v>
      </c>
      <c r="AY734" s="225" t="s">
        <v>162</v>
      </c>
    </row>
    <row r="735" spans="2:65" s="1" customFormat="1" ht="31.5" customHeight="1">
      <c r="B735" s="39"/>
      <c r="C735" s="191" t="s">
        <v>1147</v>
      </c>
      <c r="D735" s="191" t="s">
        <v>164</v>
      </c>
      <c r="E735" s="192" t="s">
        <v>1148</v>
      </c>
      <c r="F735" s="193" t="s">
        <v>1149</v>
      </c>
      <c r="G735" s="194" t="s">
        <v>182</v>
      </c>
      <c r="H735" s="195">
        <v>733.13</v>
      </c>
      <c r="I735" s="196"/>
      <c r="J735" s="197">
        <f>ROUND(I735*H735,2)</f>
        <v>0</v>
      </c>
      <c r="K735" s="193" t="s">
        <v>168</v>
      </c>
      <c r="L735" s="59"/>
      <c r="M735" s="198" t="s">
        <v>21</v>
      </c>
      <c r="N735" s="199" t="s">
        <v>45</v>
      </c>
      <c r="O735" s="40"/>
      <c r="P735" s="200">
        <f>O735*H735</f>
        <v>0</v>
      </c>
      <c r="Q735" s="200">
        <v>0</v>
      </c>
      <c r="R735" s="200">
        <f>Q735*H735</f>
        <v>0</v>
      </c>
      <c r="S735" s="200">
        <v>0</v>
      </c>
      <c r="T735" s="201">
        <f>S735*H735</f>
        <v>0</v>
      </c>
      <c r="AR735" s="22" t="s">
        <v>169</v>
      </c>
      <c r="AT735" s="22" t="s">
        <v>164</v>
      </c>
      <c r="AU735" s="22" t="s">
        <v>84</v>
      </c>
      <c r="AY735" s="22" t="s">
        <v>162</v>
      </c>
      <c r="BE735" s="202">
        <f>IF(N735="základní",J735,0)</f>
        <v>0</v>
      </c>
      <c r="BF735" s="202">
        <f>IF(N735="snížená",J735,0)</f>
        <v>0</v>
      </c>
      <c r="BG735" s="202">
        <f>IF(N735="zákl. přenesená",J735,0)</f>
        <v>0</v>
      </c>
      <c r="BH735" s="202">
        <f>IF(N735="sníž. přenesená",J735,0)</f>
        <v>0</v>
      </c>
      <c r="BI735" s="202">
        <f>IF(N735="nulová",J735,0)</f>
        <v>0</v>
      </c>
      <c r="BJ735" s="22" t="s">
        <v>82</v>
      </c>
      <c r="BK735" s="202">
        <f>ROUND(I735*H735,2)</f>
        <v>0</v>
      </c>
      <c r="BL735" s="22" t="s">
        <v>169</v>
      </c>
      <c r="BM735" s="22" t="s">
        <v>1150</v>
      </c>
    </row>
    <row r="736" spans="2:65" s="11" customFormat="1" ht="13.5">
      <c r="B736" s="203"/>
      <c r="C736" s="204"/>
      <c r="D736" s="205" t="s">
        <v>171</v>
      </c>
      <c r="E736" s="206" t="s">
        <v>21</v>
      </c>
      <c r="F736" s="207" t="s">
        <v>1151</v>
      </c>
      <c r="G736" s="204"/>
      <c r="H736" s="208" t="s">
        <v>21</v>
      </c>
      <c r="I736" s="209"/>
      <c r="J736" s="204"/>
      <c r="K736" s="204"/>
      <c r="L736" s="210"/>
      <c r="M736" s="211"/>
      <c r="N736" s="212"/>
      <c r="O736" s="212"/>
      <c r="P736" s="212"/>
      <c r="Q736" s="212"/>
      <c r="R736" s="212"/>
      <c r="S736" s="212"/>
      <c r="T736" s="213"/>
      <c r="AT736" s="214" t="s">
        <v>171</v>
      </c>
      <c r="AU736" s="214" t="s">
        <v>84</v>
      </c>
      <c r="AV736" s="11" t="s">
        <v>82</v>
      </c>
      <c r="AW736" s="11" t="s">
        <v>37</v>
      </c>
      <c r="AX736" s="11" t="s">
        <v>74</v>
      </c>
      <c r="AY736" s="214" t="s">
        <v>162</v>
      </c>
    </row>
    <row r="737" spans="2:65" s="12" customFormat="1" ht="13.5">
      <c r="B737" s="215"/>
      <c r="C737" s="216"/>
      <c r="D737" s="205" t="s">
        <v>171</v>
      </c>
      <c r="E737" s="217" t="s">
        <v>21</v>
      </c>
      <c r="F737" s="218" t="s">
        <v>1152</v>
      </c>
      <c r="G737" s="216"/>
      <c r="H737" s="219">
        <v>733.13</v>
      </c>
      <c r="I737" s="220"/>
      <c r="J737" s="216"/>
      <c r="K737" s="216"/>
      <c r="L737" s="221"/>
      <c r="M737" s="222"/>
      <c r="N737" s="223"/>
      <c r="O737" s="223"/>
      <c r="P737" s="223"/>
      <c r="Q737" s="223"/>
      <c r="R737" s="223"/>
      <c r="S737" s="223"/>
      <c r="T737" s="224"/>
      <c r="AT737" s="225" t="s">
        <v>171</v>
      </c>
      <c r="AU737" s="225" t="s">
        <v>84</v>
      </c>
      <c r="AV737" s="12" t="s">
        <v>84</v>
      </c>
      <c r="AW737" s="12" t="s">
        <v>37</v>
      </c>
      <c r="AX737" s="12" t="s">
        <v>74</v>
      </c>
      <c r="AY737" s="225" t="s">
        <v>162</v>
      </c>
    </row>
    <row r="738" spans="2:65" s="10" customFormat="1" ht="29.85" customHeight="1">
      <c r="B738" s="174"/>
      <c r="C738" s="175"/>
      <c r="D738" s="188" t="s">
        <v>73</v>
      </c>
      <c r="E738" s="189" t="s">
        <v>529</v>
      </c>
      <c r="F738" s="189" t="s">
        <v>1153</v>
      </c>
      <c r="G738" s="175"/>
      <c r="H738" s="175"/>
      <c r="I738" s="178"/>
      <c r="J738" s="190">
        <f>BK738</f>
        <v>0</v>
      </c>
      <c r="K738" s="175"/>
      <c r="L738" s="180"/>
      <c r="M738" s="181"/>
      <c r="N738" s="182"/>
      <c r="O738" s="182"/>
      <c r="P738" s="183">
        <f>SUM(P739:P822)</f>
        <v>0</v>
      </c>
      <c r="Q738" s="182"/>
      <c r="R738" s="183">
        <f>SUM(R739:R822)</f>
        <v>48.567037882799994</v>
      </c>
      <c r="S738" s="182"/>
      <c r="T738" s="184">
        <f>SUM(T739:T822)</f>
        <v>0</v>
      </c>
      <c r="AR738" s="185" t="s">
        <v>82</v>
      </c>
      <c r="AT738" s="186" t="s">
        <v>73</v>
      </c>
      <c r="AU738" s="186" t="s">
        <v>82</v>
      </c>
      <c r="AY738" s="185" t="s">
        <v>162</v>
      </c>
      <c r="BK738" s="187">
        <f>SUM(BK739:BK822)</f>
        <v>0</v>
      </c>
    </row>
    <row r="739" spans="2:65" s="1" customFormat="1" ht="22.5" customHeight="1">
      <c r="B739" s="39"/>
      <c r="C739" s="191" t="s">
        <v>1154</v>
      </c>
      <c r="D739" s="191" t="s">
        <v>164</v>
      </c>
      <c r="E739" s="192" t="s">
        <v>1155</v>
      </c>
      <c r="F739" s="193" t="s">
        <v>1156</v>
      </c>
      <c r="G739" s="194" t="s">
        <v>167</v>
      </c>
      <c r="H739" s="195">
        <v>1044.5219999999999</v>
      </c>
      <c r="I739" s="196"/>
      <c r="J739" s="197">
        <f>ROUND(I739*H739,2)</f>
        <v>0</v>
      </c>
      <c r="K739" s="193" t="s">
        <v>168</v>
      </c>
      <c r="L739" s="59"/>
      <c r="M739" s="198" t="s">
        <v>21</v>
      </c>
      <c r="N739" s="199" t="s">
        <v>45</v>
      </c>
      <c r="O739" s="40"/>
      <c r="P739" s="200">
        <f>O739*H739</f>
        <v>0</v>
      </c>
      <c r="Q739" s="200">
        <v>2.5999999999999998E-4</v>
      </c>
      <c r="R739" s="200">
        <f>Q739*H739</f>
        <v>0.27157571999999996</v>
      </c>
      <c r="S739" s="200">
        <v>0</v>
      </c>
      <c r="T739" s="201">
        <f>S739*H739</f>
        <v>0</v>
      </c>
      <c r="AR739" s="22" t="s">
        <v>169</v>
      </c>
      <c r="AT739" s="22" t="s">
        <v>164</v>
      </c>
      <c r="AU739" s="22" t="s">
        <v>84</v>
      </c>
      <c r="AY739" s="22" t="s">
        <v>162</v>
      </c>
      <c r="BE739" s="202">
        <f>IF(N739="základní",J739,0)</f>
        <v>0</v>
      </c>
      <c r="BF739" s="202">
        <f>IF(N739="snížená",J739,0)</f>
        <v>0</v>
      </c>
      <c r="BG739" s="202">
        <f>IF(N739="zákl. přenesená",J739,0)</f>
        <v>0</v>
      </c>
      <c r="BH739" s="202">
        <f>IF(N739="sníž. přenesená",J739,0)</f>
        <v>0</v>
      </c>
      <c r="BI739" s="202">
        <f>IF(N739="nulová",J739,0)</f>
        <v>0</v>
      </c>
      <c r="BJ739" s="22" t="s">
        <v>82</v>
      </c>
      <c r="BK739" s="202">
        <f>ROUND(I739*H739,2)</f>
        <v>0</v>
      </c>
      <c r="BL739" s="22" t="s">
        <v>169</v>
      </c>
      <c r="BM739" s="22" t="s">
        <v>1157</v>
      </c>
    </row>
    <row r="740" spans="2:65" s="12" customFormat="1" ht="13.5">
      <c r="B740" s="215"/>
      <c r="C740" s="216"/>
      <c r="D740" s="226" t="s">
        <v>171</v>
      </c>
      <c r="E740" s="227" t="s">
        <v>21</v>
      </c>
      <c r="F740" s="228" t="s">
        <v>1158</v>
      </c>
      <c r="G740" s="216"/>
      <c r="H740" s="229">
        <v>1044.5219999999999</v>
      </c>
      <c r="I740" s="220"/>
      <c r="J740" s="216"/>
      <c r="K740" s="216"/>
      <c r="L740" s="221"/>
      <c r="M740" s="222"/>
      <c r="N740" s="223"/>
      <c r="O740" s="223"/>
      <c r="P740" s="223"/>
      <c r="Q740" s="223"/>
      <c r="R740" s="223"/>
      <c r="S740" s="223"/>
      <c r="T740" s="224"/>
      <c r="AT740" s="225" t="s">
        <v>171</v>
      </c>
      <c r="AU740" s="225" t="s">
        <v>84</v>
      </c>
      <c r="AV740" s="12" t="s">
        <v>84</v>
      </c>
      <c r="AW740" s="12" t="s">
        <v>37</v>
      </c>
      <c r="AX740" s="12" t="s">
        <v>74</v>
      </c>
      <c r="AY740" s="225" t="s">
        <v>162</v>
      </c>
    </row>
    <row r="741" spans="2:65" s="1" customFormat="1" ht="31.5" customHeight="1">
      <c r="B741" s="39"/>
      <c r="C741" s="191" t="s">
        <v>1159</v>
      </c>
      <c r="D741" s="191" t="s">
        <v>164</v>
      </c>
      <c r="E741" s="192" t="s">
        <v>1160</v>
      </c>
      <c r="F741" s="193" t="s">
        <v>1161</v>
      </c>
      <c r="G741" s="194" t="s">
        <v>167</v>
      </c>
      <c r="H741" s="195">
        <v>1044.5219999999999</v>
      </c>
      <c r="I741" s="196"/>
      <c r="J741" s="197">
        <f>ROUND(I741*H741,2)</f>
        <v>0</v>
      </c>
      <c r="K741" s="193" t="s">
        <v>168</v>
      </c>
      <c r="L741" s="59"/>
      <c r="M741" s="198" t="s">
        <v>21</v>
      </c>
      <c r="N741" s="199" t="s">
        <v>45</v>
      </c>
      <c r="O741" s="40"/>
      <c r="P741" s="200">
        <f>O741*H741</f>
        <v>0</v>
      </c>
      <c r="Q741" s="200">
        <v>2.0480000000000002E-2</v>
      </c>
      <c r="R741" s="200">
        <f>Q741*H741</f>
        <v>21.39181056</v>
      </c>
      <c r="S741" s="200">
        <v>0</v>
      </c>
      <c r="T741" s="201">
        <f>S741*H741</f>
        <v>0</v>
      </c>
      <c r="AR741" s="22" t="s">
        <v>169</v>
      </c>
      <c r="AT741" s="22" t="s">
        <v>164</v>
      </c>
      <c r="AU741" s="22" t="s">
        <v>84</v>
      </c>
      <c r="AY741" s="22" t="s">
        <v>162</v>
      </c>
      <c r="BE741" s="202">
        <f>IF(N741="základní",J741,0)</f>
        <v>0</v>
      </c>
      <c r="BF741" s="202">
        <f>IF(N741="snížená",J741,0)</f>
        <v>0</v>
      </c>
      <c r="BG741" s="202">
        <f>IF(N741="zákl. přenesená",J741,0)</f>
        <v>0</v>
      </c>
      <c r="BH741" s="202">
        <f>IF(N741="sníž. přenesená",J741,0)</f>
        <v>0</v>
      </c>
      <c r="BI741" s="202">
        <f>IF(N741="nulová",J741,0)</f>
        <v>0</v>
      </c>
      <c r="BJ741" s="22" t="s">
        <v>82</v>
      </c>
      <c r="BK741" s="202">
        <f>ROUND(I741*H741,2)</f>
        <v>0</v>
      </c>
      <c r="BL741" s="22" t="s">
        <v>169</v>
      </c>
      <c r="BM741" s="22" t="s">
        <v>1162</v>
      </c>
    </row>
    <row r="742" spans="2:65" s="1" customFormat="1" ht="44.25" customHeight="1">
      <c r="B742" s="39"/>
      <c r="C742" s="191" t="s">
        <v>1163</v>
      </c>
      <c r="D742" s="191" t="s">
        <v>164</v>
      </c>
      <c r="E742" s="192" t="s">
        <v>1164</v>
      </c>
      <c r="F742" s="193" t="s">
        <v>1165</v>
      </c>
      <c r="G742" s="194" t="s">
        <v>167</v>
      </c>
      <c r="H742" s="195">
        <v>1044.5219999999999</v>
      </c>
      <c r="I742" s="196"/>
      <c r="J742" s="197">
        <f>ROUND(I742*H742,2)</f>
        <v>0</v>
      </c>
      <c r="K742" s="193" t="s">
        <v>168</v>
      </c>
      <c r="L742" s="59"/>
      <c r="M742" s="198" t="s">
        <v>21</v>
      </c>
      <c r="N742" s="199" t="s">
        <v>45</v>
      </c>
      <c r="O742" s="40"/>
      <c r="P742" s="200">
        <f>O742*H742</f>
        <v>0</v>
      </c>
      <c r="Q742" s="200">
        <v>7.9000000000000008E-3</v>
      </c>
      <c r="R742" s="200">
        <f>Q742*H742</f>
        <v>8.2517238000000006</v>
      </c>
      <c r="S742" s="200">
        <v>0</v>
      </c>
      <c r="T742" s="201">
        <f>S742*H742</f>
        <v>0</v>
      </c>
      <c r="AR742" s="22" t="s">
        <v>169</v>
      </c>
      <c r="AT742" s="22" t="s">
        <v>164</v>
      </c>
      <c r="AU742" s="22" t="s">
        <v>84</v>
      </c>
      <c r="AY742" s="22" t="s">
        <v>162</v>
      </c>
      <c r="BE742" s="202">
        <f>IF(N742="základní",J742,0)</f>
        <v>0</v>
      </c>
      <c r="BF742" s="202">
        <f>IF(N742="snížená",J742,0)</f>
        <v>0</v>
      </c>
      <c r="BG742" s="202">
        <f>IF(N742="zákl. přenesená",J742,0)</f>
        <v>0</v>
      </c>
      <c r="BH742" s="202">
        <f>IF(N742="sníž. přenesená",J742,0)</f>
        <v>0</v>
      </c>
      <c r="BI742" s="202">
        <f>IF(N742="nulová",J742,0)</f>
        <v>0</v>
      </c>
      <c r="BJ742" s="22" t="s">
        <v>82</v>
      </c>
      <c r="BK742" s="202">
        <f>ROUND(I742*H742,2)</f>
        <v>0</v>
      </c>
      <c r="BL742" s="22" t="s">
        <v>169</v>
      </c>
      <c r="BM742" s="22" t="s">
        <v>1166</v>
      </c>
    </row>
    <row r="743" spans="2:65" s="1" customFormat="1" ht="22.5" customHeight="1">
      <c r="B743" s="39"/>
      <c r="C743" s="191" t="s">
        <v>1167</v>
      </c>
      <c r="D743" s="191" t="s">
        <v>164</v>
      </c>
      <c r="E743" s="192" t="s">
        <v>1168</v>
      </c>
      <c r="F743" s="193" t="s">
        <v>1169</v>
      </c>
      <c r="G743" s="194" t="s">
        <v>182</v>
      </c>
      <c r="H743" s="195">
        <v>90.4</v>
      </c>
      <c r="I743" s="196"/>
      <c r="J743" s="197">
        <f>ROUND(I743*H743,2)</f>
        <v>0</v>
      </c>
      <c r="K743" s="193" t="s">
        <v>168</v>
      </c>
      <c r="L743" s="59"/>
      <c r="M743" s="198" t="s">
        <v>21</v>
      </c>
      <c r="N743" s="199" t="s">
        <v>45</v>
      </c>
      <c r="O743" s="40"/>
      <c r="P743" s="200">
        <f>O743*H743</f>
        <v>0</v>
      </c>
      <c r="Q743" s="200">
        <v>2.0000000000000002E-5</v>
      </c>
      <c r="R743" s="200">
        <f>Q743*H743</f>
        <v>1.8080000000000004E-3</v>
      </c>
      <c r="S743" s="200">
        <v>0</v>
      </c>
      <c r="T743" s="201">
        <f>S743*H743</f>
        <v>0</v>
      </c>
      <c r="AR743" s="22" t="s">
        <v>169</v>
      </c>
      <c r="AT743" s="22" t="s">
        <v>164</v>
      </c>
      <c r="AU743" s="22" t="s">
        <v>84</v>
      </c>
      <c r="AY743" s="22" t="s">
        <v>162</v>
      </c>
      <c r="BE743" s="202">
        <f>IF(N743="základní",J743,0)</f>
        <v>0</v>
      </c>
      <c r="BF743" s="202">
        <f>IF(N743="snížená",J743,0)</f>
        <v>0</v>
      </c>
      <c r="BG743" s="202">
        <f>IF(N743="zákl. přenesená",J743,0)</f>
        <v>0</v>
      </c>
      <c r="BH743" s="202">
        <f>IF(N743="sníž. přenesená",J743,0)</f>
        <v>0</v>
      </c>
      <c r="BI743" s="202">
        <f>IF(N743="nulová",J743,0)</f>
        <v>0</v>
      </c>
      <c r="BJ743" s="22" t="s">
        <v>82</v>
      </c>
      <c r="BK743" s="202">
        <f>ROUND(I743*H743,2)</f>
        <v>0</v>
      </c>
      <c r="BL743" s="22" t="s">
        <v>169</v>
      </c>
      <c r="BM743" s="22" t="s">
        <v>1170</v>
      </c>
    </row>
    <row r="744" spans="2:65" s="12" customFormat="1" ht="13.5">
      <c r="B744" s="215"/>
      <c r="C744" s="216"/>
      <c r="D744" s="205" t="s">
        <v>171</v>
      </c>
      <c r="E744" s="217" t="s">
        <v>21</v>
      </c>
      <c r="F744" s="218" t="s">
        <v>1171</v>
      </c>
      <c r="G744" s="216"/>
      <c r="H744" s="219">
        <v>78.150000000000006</v>
      </c>
      <c r="I744" s="220"/>
      <c r="J744" s="216"/>
      <c r="K744" s="216"/>
      <c r="L744" s="221"/>
      <c r="M744" s="222"/>
      <c r="N744" s="223"/>
      <c r="O744" s="223"/>
      <c r="P744" s="223"/>
      <c r="Q744" s="223"/>
      <c r="R744" s="223"/>
      <c r="S744" s="223"/>
      <c r="T744" s="224"/>
      <c r="AT744" s="225" t="s">
        <v>171</v>
      </c>
      <c r="AU744" s="225" t="s">
        <v>84</v>
      </c>
      <c r="AV744" s="12" t="s">
        <v>84</v>
      </c>
      <c r="AW744" s="12" t="s">
        <v>37</v>
      </c>
      <c r="AX744" s="12" t="s">
        <v>74</v>
      </c>
      <c r="AY744" s="225" t="s">
        <v>162</v>
      </c>
    </row>
    <row r="745" spans="2:65" s="12" customFormat="1" ht="13.5">
      <c r="B745" s="215"/>
      <c r="C745" s="216"/>
      <c r="D745" s="226" t="s">
        <v>171</v>
      </c>
      <c r="E745" s="227" t="s">
        <v>21</v>
      </c>
      <c r="F745" s="228" t="s">
        <v>1172</v>
      </c>
      <c r="G745" s="216"/>
      <c r="H745" s="229">
        <v>12.25</v>
      </c>
      <c r="I745" s="220"/>
      <c r="J745" s="216"/>
      <c r="K745" s="216"/>
      <c r="L745" s="221"/>
      <c r="M745" s="222"/>
      <c r="N745" s="223"/>
      <c r="O745" s="223"/>
      <c r="P745" s="223"/>
      <c r="Q745" s="223"/>
      <c r="R745" s="223"/>
      <c r="S745" s="223"/>
      <c r="T745" s="224"/>
      <c r="AT745" s="225" t="s">
        <v>171</v>
      </c>
      <c r="AU745" s="225" t="s">
        <v>84</v>
      </c>
      <c r="AV745" s="12" t="s">
        <v>84</v>
      </c>
      <c r="AW745" s="12" t="s">
        <v>37</v>
      </c>
      <c r="AX745" s="12" t="s">
        <v>74</v>
      </c>
      <c r="AY745" s="225" t="s">
        <v>162</v>
      </c>
    </row>
    <row r="746" spans="2:65" s="1" customFormat="1" ht="22.5" customHeight="1">
      <c r="B746" s="39"/>
      <c r="C746" s="230" t="s">
        <v>1173</v>
      </c>
      <c r="D746" s="230" t="s">
        <v>275</v>
      </c>
      <c r="E746" s="231" t="s">
        <v>1174</v>
      </c>
      <c r="F746" s="232" t="s">
        <v>1175</v>
      </c>
      <c r="G746" s="233" t="s">
        <v>182</v>
      </c>
      <c r="H746" s="234">
        <v>94.92</v>
      </c>
      <c r="I746" s="235"/>
      <c r="J746" s="236">
        <f>ROUND(I746*H746,2)</f>
        <v>0</v>
      </c>
      <c r="K746" s="232" t="s">
        <v>168</v>
      </c>
      <c r="L746" s="237"/>
      <c r="M746" s="238" t="s">
        <v>21</v>
      </c>
      <c r="N746" s="239" t="s">
        <v>45</v>
      </c>
      <c r="O746" s="40"/>
      <c r="P746" s="200">
        <f>O746*H746</f>
        <v>0</v>
      </c>
      <c r="Q746" s="200">
        <v>4.6000000000000001E-4</v>
      </c>
      <c r="R746" s="200">
        <f>Q746*H746</f>
        <v>4.3663199999999999E-2</v>
      </c>
      <c r="S746" s="200">
        <v>0</v>
      </c>
      <c r="T746" s="201">
        <f>S746*H746</f>
        <v>0</v>
      </c>
      <c r="AR746" s="22" t="s">
        <v>205</v>
      </c>
      <c r="AT746" s="22" t="s">
        <v>275</v>
      </c>
      <c r="AU746" s="22" t="s">
        <v>84</v>
      </c>
      <c r="AY746" s="22" t="s">
        <v>162</v>
      </c>
      <c r="BE746" s="202">
        <f>IF(N746="základní",J746,0)</f>
        <v>0</v>
      </c>
      <c r="BF746" s="202">
        <f>IF(N746="snížená",J746,0)</f>
        <v>0</v>
      </c>
      <c r="BG746" s="202">
        <f>IF(N746="zákl. přenesená",J746,0)</f>
        <v>0</v>
      </c>
      <c r="BH746" s="202">
        <f>IF(N746="sníž. přenesená",J746,0)</f>
        <v>0</v>
      </c>
      <c r="BI746" s="202">
        <f>IF(N746="nulová",J746,0)</f>
        <v>0</v>
      </c>
      <c r="BJ746" s="22" t="s">
        <v>82</v>
      </c>
      <c r="BK746" s="202">
        <f>ROUND(I746*H746,2)</f>
        <v>0</v>
      </c>
      <c r="BL746" s="22" t="s">
        <v>169</v>
      </c>
      <c r="BM746" s="22" t="s">
        <v>1176</v>
      </c>
    </row>
    <row r="747" spans="2:65" s="12" customFormat="1" ht="13.5">
      <c r="B747" s="215"/>
      <c r="C747" s="216"/>
      <c r="D747" s="226" t="s">
        <v>171</v>
      </c>
      <c r="E747" s="216"/>
      <c r="F747" s="228" t="s">
        <v>1177</v>
      </c>
      <c r="G747" s="216"/>
      <c r="H747" s="229">
        <v>94.92</v>
      </c>
      <c r="I747" s="220"/>
      <c r="J747" s="216"/>
      <c r="K747" s="216"/>
      <c r="L747" s="221"/>
      <c r="M747" s="222"/>
      <c r="N747" s="223"/>
      <c r="O747" s="223"/>
      <c r="P747" s="223"/>
      <c r="Q747" s="223"/>
      <c r="R747" s="223"/>
      <c r="S747" s="223"/>
      <c r="T747" s="224"/>
      <c r="AT747" s="225" t="s">
        <v>171</v>
      </c>
      <c r="AU747" s="225" t="s">
        <v>84</v>
      </c>
      <c r="AV747" s="12" t="s">
        <v>84</v>
      </c>
      <c r="AW747" s="12" t="s">
        <v>6</v>
      </c>
      <c r="AX747" s="12" t="s">
        <v>82</v>
      </c>
      <c r="AY747" s="225" t="s">
        <v>162</v>
      </c>
    </row>
    <row r="748" spans="2:65" s="1" customFormat="1" ht="22.5" customHeight="1">
      <c r="B748" s="39"/>
      <c r="C748" s="191" t="s">
        <v>1178</v>
      </c>
      <c r="D748" s="191" t="s">
        <v>164</v>
      </c>
      <c r="E748" s="192" t="s">
        <v>1006</v>
      </c>
      <c r="F748" s="193" t="s">
        <v>1007</v>
      </c>
      <c r="G748" s="194" t="s">
        <v>182</v>
      </c>
      <c r="H748" s="195">
        <v>261.12</v>
      </c>
      <c r="I748" s="196"/>
      <c r="J748" s="197">
        <f>ROUND(I748*H748,2)</f>
        <v>0</v>
      </c>
      <c r="K748" s="193" t="s">
        <v>21</v>
      </c>
      <c r="L748" s="59"/>
      <c r="M748" s="198" t="s">
        <v>21</v>
      </c>
      <c r="N748" s="199" t="s">
        <v>45</v>
      </c>
      <c r="O748" s="40"/>
      <c r="P748" s="200">
        <f>O748*H748</f>
        <v>0</v>
      </c>
      <c r="Q748" s="200">
        <v>0</v>
      </c>
      <c r="R748" s="200">
        <f>Q748*H748</f>
        <v>0</v>
      </c>
      <c r="S748" s="200">
        <v>0</v>
      </c>
      <c r="T748" s="201">
        <f>S748*H748</f>
        <v>0</v>
      </c>
      <c r="AR748" s="22" t="s">
        <v>169</v>
      </c>
      <c r="AT748" s="22" t="s">
        <v>164</v>
      </c>
      <c r="AU748" s="22" t="s">
        <v>84</v>
      </c>
      <c r="AY748" s="22" t="s">
        <v>162</v>
      </c>
      <c r="BE748" s="202">
        <f>IF(N748="základní",J748,0)</f>
        <v>0</v>
      </c>
      <c r="BF748" s="202">
        <f>IF(N748="snížená",J748,0)</f>
        <v>0</v>
      </c>
      <c r="BG748" s="202">
        <f>IF(N748="zákl. přenesená",J748,0)</f>
        <v>0</v>
      </c>
      <c r="BH748" s="202">
        <f>IF(N748="sníž. přenesená",J748,0)</f>
        <v>0</v>
      </c>
      <c r="BI748" s="202">
        <f>IF(N748="nulová",J748,0)</f>
        <v>0</v>
      </c>
      <c r="BJ748" s="22" t="s">
        <v>82</v>
      </c>
      <c r="BK748" s="202">
        <f>ROUND(I748*H748,2)</f>
        <v>0</v>
      </c>
      <c r="BL748" s="22" t="s">
        <v>169</v>
      </c>
      <c r="BM748" s="22" t="s">
        <v>1179</v>
      </c>
    </row>
    <row r="749" spans="2:65" s="12" customFormat="1" ht="13.5">
      <c r="B749" s="215"/>
      <c r="C749" s="216"/>
      <c r="D749" s="205" t="s">
        <v>171</v>
      </c>
      <c r="E749" s="217" t="s">
        <v>21</v>
      </c>
      <c r="F749" s="218" t="s">
        <v>1180</v>
      </c>
      <c r="G749" s="216"/>
      <c r="H749" s="219">
        <v>210.7</v>
      </c>
      <c r="I749" s="220"/>
      <c r="J749" s="216"/>
      <c r="K749" s="216"/>
      <c r="L749" s="221"/>
      <c r="M749" s="222"/>
      <c r="N749" s="223"/>
      <c r="O749" s="223"/>
      <c r="P749" s="223"/>
      <c r="Q749" s="223"/>
      <c r="R749" s="223"/>
      <c r="S749" s="223"/>
      <c r="T749" s="224"/>
      <c r="AT749" s="225" t="s">
        <v>171</v>
      </c>
      <c r="AU749" s="225" t="s">
        <v>84</v>
      </c>
      <c r="AV749" s="12" t="s">
        <v>84</v>
      </c>
      <c r="AW749" s="12" t="s">
        <v>37</v>
      </c>
      <c r="AX749" s="12" t="s">
        <v>74</v>
      </c>
      <c r="AY749" s="225" t="s">
        <v>162</v>
      </c>
    </row>
    <row r="750" spans="2:65" s="12" customFormat="1" ht="13.5">
      <c r="B750" s="215"/>
      <c r="C750" s="216"/>
      <c r="D750" s="205" t="s">
        <v>171</v>
      </c>
      <c r="E750" s="217" t="s">
        <v>21</v>
      </c>
      <c r="F750" s="218" t="s">
        <v>1181</v>
      </c>
      <c r="G750" s="216"/>
      <c r="H750" s="219">
        <v>39.1</v>
      </c>
      <c r="I750" s="220"/>
      <c r="J750" s="216"/>
      <c r="K750" s="216"/>
      <c r="L750" s="221"/>
      <c r="M750" s="222"/>
      <c r="N750" s="223"/>
      <c r="O750" s="223"/>
      <c r="P750" s="223"/>
      <c r="Q750" s="223"/>
      <c r="R750" s="223"/>
      <c r="S750" s="223"/>
      <c r="T750" s="224"/>
      <c r="AT750" s="225" t="s">
        <v>171</v>
      </c>
      <c r="AU750" s="225" t="s">
        <v>84</v>
      </c>
      <c r="AV750" s="12" t="s">
        <v>84</v>
      </c>
      <c r="AW750" s="12" t="s">
        <v>37</v>
      </c>
      <c r="AX750" s="12" t="s">
        <v>74</v>
      </c>
      <c r="AY750" s="225" t="s">
        <v>162</v>
      </c>
    </row>
    <row r="751" spans="2:65" s="12" customFormat="1" ht="13.5">
      <c r="B751" s="215"/>
      <c r="C751" s="216"/>
      <c r="D751" s="226" t="s">
        <v>171</v>
      </c>
      <c r="E751" s="227" t="s">
        <v>21</v>
      </c>
      <c r="F751" s="228" t="s">
        <v>1182</v>
      </c>
      <c r="G751" s="216"/>
      <c r="H751" s="229">
        <v>11.32</v>
      </c>
      <c r="I751" s="220"/>
      <c r="J751" s="216"/>
      <c r="K751" s="216"/>
      <c r="L751" s="221"/>
      <c r="M751" s="222"/>
      <c r="N751" s="223"/>
      <c r="O751" s="223"/>
      <c r="P751" s="223"/>
      <c r="Q751" s="223"/>
      <c r="R751" s="223"/>
      <c r="S751" s="223"/>
      <c r="T751" s="224"/>
      <c r="AT751" s="225" t="s">
        <v>171</v>
      </c>
      <c r="AU751" s="225" t="s">
        <v>84</v>
      </c>
      <c r="AV751" s="12" t="s">
        <v>84</v>
      </c>
      <c r="AW751" s="12" t="s">
        <v>37</v>
      </c>
      <c r="AX751" s="12" t="s">
        <v>74</v>
      </c>
      <c r="AY751" s="225" t="s">
        <v>162</v>
      </c>
    </row>
    <row r="752" spans="2:65" s="1" customFormat="1" ht="22.5" customHeight="1">
      <c r="B752" s="39"/>
      <c r="C752" s="230" t="s">
        <v>1183</v>
      </c>
      <c r="D752" s="230" t="s">
        <v>275</v>
      </c>
      <c r="E752" s="231" t="s">
        <v>1021</v>
      </c>
      <c r="F752" s="232" t="s">
        <v>1022</v>
      </c>
      <c r="G752" s="233" t="s">
        <v>182</v>
      </c>
      <c r="H752" s="234">
        <v>274.17599999999999</v>
      </c>
      <c r="I752" s="235"/>
      <c r="J752" s="236">
        <f>ROUND(I752*H752,2)</f>
        <v>0</v>
      </c>
      <c r="K752" s="232" t="s">
        <v>168</v>
      </c>
      <c r="L752" s="237"/>
      <c r="M752" s="238" t="s">
        <v>21</v>
      </c>
      <c r="N752" s="239" t="s">
        <v>45</v>
      </c>
      <c r="O752" s="40"/>
      <c r="P752" s="200">
        <f>O752*H752</f>
        <v>0</v>
      </c>
      <c r="Q752" s="200">
        <v>3.0000000000000001E-5</v>
      </c>
      <c r="R752" s="200">
        <f>Q752*H752</f>
        <v>8.2252799999999997E-3</v>
      </c>
      <c r="S752" s="200">
        <v>0</v>
      </c>
      <c r="T752" s="201">
        <f>S752*H752</f>
        <v>0</v>
      </c>
      <c r="AR752" s="22" t="s">
        <v>205</v>
      </c>
      <c r="AT752" s="22" t="s">
        <v>275</v>
      </c>
      <c r="AU752" s="22" t="s">
        <v>84</v>
      </c>
      <c r="AY752" s="22" t="s">
        <v>162</v>
      </c>
      <c r="BE752" s="202">
        <f>IF(N752="základní",J752,0)</f>
        <v>0</v>
      </c>
      <c r="BF752" s="202">
        <f>IF(N752="snížená",J752,0)</f>
        <v>0</v>
      </c>
      <c r="BG752" s="202">
        <f>IF(N752="zákl. přenesená",J752,0)</f>
        <v>0</v>
      </c>
      <c r="BH752" s="202">
        <f>IF(N752="sníž. přenesená",J752,0)</f>
        <v>0</v>
      </c>
      <c r="BI752" s="202">
        <f>IF(N752="nulová",J752,0)</f>
        <v>0</v>
      </c>
      <c r="BJ752" s="22" t="s">
        <v>82</v>
      </c>
      <c r="BK752" s="202">
        <f>ROUND(I752*H752,2)</f>
        <v>0</v>
      </c>
      <c r="BL752" s="22" t="s">
        <v>169</v>
      </c>
      <c r="BM752" s="22" t="s">
        <v>1184</v>
      </c>
    </row>
    <row r="753" spans="2:65" s="12" customFormat="1" ht="13.5">
      <c r="B753" s="215"/>
      <c r="C753" s="216"/>
      <c r="D753" s="226" t="s">
        <v>171</v>
      </c>
      <c r="E753" s="216"/>
      <c r="F753" s="228" t="s">
        <v>1185</v>
      </c>
      <c r="G753" s="216"/>
      <c r="H753" s="229">
        <v>274.17599999999999</v>
      </c>
      <c r="I753" s="220"/>
      <c r="J753" s="216"/>
      <c r="K753" s="216"/>
      <c r="L753" s="221"/>
      <c r="M753" s="222"/>
      <c r="N753" s="223"/>
      <c r="O753" s="223"/>
      <c r="P753" s="223"/>
      <c r="Q753" s="223"/>
      <c r="R753" s="223"/>
      <c r="S753" s="223"/>
      <c r="T753" s="224"/>
      <c r="AT753" s="225" t="s">
        <v>171</v>
      </c>
      <c r="AU753" s="225" t="s">
        <v>84</v>
      </c>
      <c r="AV753" s="12" t="s">
        <v>84</v>
      </c>
      <c r="AW753" s="12" t="s">
        <v>6</v>
      </c>
      <c r="AX753" s="12" t="s">
        <v>82</v>
      </c>
      <c r="AY753" s="225" t="s">
        <v>162</v>
      </c>
    </row>
    <row r="754" spans="2:65" s="1" customFormat="1" ht="22.5" customHeight="1">
      <c r="B754" s="39"/>
      <c r="C754" s="191" t="s">
        <v>1186</v>
      </c>
      <c r="D754" s="191" t="s">
        <v>164</v>
      </c>
      <c r="E754" s="192" t="s">
        <v>1187</v>
      </c>
      <c r="F754" s="193" t="s">
        <v>1188</v>
      </c>
      <c r="G754" s="194" t="s">
        <v>182</v>
      </c>
      <c r="H754" s="195">
        <v>261.12</v>
      </c>
      <c r="I754" s="196"/>
      <c r="J754" s="197">
        <f>ROUND(I754*H754,2)</f>
        <v>0</v>
      </c>
      <c r="K754" s="193" t="s">
        <v>168</v>
      </c>
      <c r="L754" s="59"/>
      <c r="M754" s="198" t="s">
        <v>21</v>
      </c>
      <c r="N754" s="199" t="s">
        <v>45</v>
      </c>
      <c r="O754" s="40"/>
      <c r="P754" s="200">
        <f>O754*H754</f>
        <v>0</v>
      </c>
      <c r="Q754" s="200">
        <v>0</v>
      </c>
      <c r="R754" s="200">
        <f>Q754*H754</f>
        <v>0</v>
      </c>
      <c r="S754" s="200">
        <v>0</v>
      </c>
      <c r="T754" s="201">
        <f>S754*H754</f>
        <v>0</v>
      </c>
      <c r="AR754" s="22" t="s">
        <v>169</v>
      </c>
      <c r="AT754" s="22" t="s">
        <v>164</v>
      </c>
      <c r="AU754" s="22" t="s">
        <v>84</v>
      </c>
      <c r="AY754" s="22" t="s">
        <v>162</v>
      </c>
      <c r="BE754" s="202">
        <f>IF(N754="základní",J754,0)</f>
        <v>0</v>
      </c>
      <c r="BF754" s="202">
        <f>IF(N754="snížená",J754,0)</f>
        <v>0</v>
      </c>
      <c r="BG754" s="202">
        <f>IF(N754="zákl. přenesená",J754,0)</f>
        <v>0</v>
      </c>
      <c r="BH754" s="202">
        <f>IF(N754="sníž. přenesená",J754,0)</f>
        <v>0</v>
      </c>
      <c r="BI754" s="202">
        <f>IF(N754="nulová",J754,0)</f>
        <v>0</v>
      </c>
      <c r="BJ754" s="22" t="s">
        <v>82</v>
      </c>
      <c r="BK754" s="202">
        <f>ROUND(I754*H754,2)</f>
        <v>0</v>
      </c>
      <c r="BL754" s="22" t="s">
        <v>169</v>
      </c>
      <c r="BM754" s="22" t="s">
        <v>1189</v>
      </c>
    </row>
    <row r="755" spans="2:65" s="1" customFormat="1" ht="22.5" customHeight="1">
      <c r="B755" s="39"/>
      <c r="C755" s="230" t="s">
        <v>1190</v>
      </c>
      <c r="D755" s="230" t="s">
        <v>275</v>
      </c>
      <c r="E755" s="231" t="s">
        <v>1191</v>
      </c>
      <c r="F755" s="232" t="s">
        <v>1192</v>
      </c>
      <c r="G755" s="233" t="s">
        <v>182</v>
      </c>
      <c r="H755" s="234">
        <v>274.17599999999999</v>
      </c>
      <c r="I755" s="235"/>
      <c r="J755" s="236">
        <f>ROUND(I755*H755,2)</f>
        <v>0</v>
      </c>
      <c r="K755" s="232" t="s">
        <v>168</v>
      </c>
      <c r="L755" s="237"/>
      <c r="M755" s="238" t="s">
        <v>21</v>
      </c>
      <c r="N755" s="239" t="s">
        <v>45</v>
      </c>
      <c r="O755" s="40"/>
      <c r="P755" s="200">
        <f>O755*H755</f>
        <v>0</v>
      </c>
      <c r="Q755" s="200">
        <v>3.0000000000000001E-5</v>
      </c>
      <c r="R755" s="200">
        <f>Q755*H755</f>
        <v>8.2252799999999997E-3</v>
      </c>
      <c r="S755" s="200">
        <v>0</v>
      </c>
      <c r="T755" s="201">
        <f>S755*H755</f>
        <v>0</v>
      </c>
      <c r="AR755" s="22" t="s">
        <v>205</v>
      </c>
      <c r="AT755" s="22" t="s">
        <v>275</v>
      </c>
      <c r="AU755" s="22" t="s">
        <v>84</v>
      </c>
      <c r="AY755" s="22" t="s">
        <v>162</v>
      </c>
      <c r="BE755" s="202">
        <f>IF(N755="základní",J755,0)</f>
        <v>0</v>
      </c>
      <c r="BF755" s="202">
        <f>IF(N755="snížená",J755,0)</f>
        <v>0</v>
      </c>
      <c r="BG755" s="202">
        <f>IF(N755="zákl. přenesená",J755,0)</f>
        <v>0</v>
      </c>
      <c r="BH755" s="202">
        <f>IF(N755="sníž. přenesená",J755,0)</f>
        <v>0</v>
      </c>
      <c r="BI755" s="202">
        <f>IF(N755="nulová",J755,0)</f>
        <v>0</v>
      </c>
      <c r="BJ755" s="22" t="s">
        <v>82</v>
      </c>
      <c r="BK755" s="202">
        <f>ROUND(I755*H755,2)</f>
        <v>0</v>
      </c>
      <c r="BL755" s="22" t="s">
        <v>169</v>
      </c>
      <c r="BM755" s="22" t="s">
        <v>1193</v>
      </c>
    </row>
    <row r="756" spans="2:65" s="1" customFormat="1" ht="27">
      <c r="B756" s="39"/>
      <c r="C756" s="61"/>
      <c r="D756" s="205" t="s">
        <v>397</v>
      </c>
      <c r="E756" s="61"/>
      <c r="F756" s="240" t="s">
        <v>1194</v>
      </c>
      <c r="G756" s="61"/>
      <c r="H756" s="61"/>
      <c r="I756" s="161"/>
      <c r="J756" s="61"/>
      <c r="K756" s="61"/>
      <c r="L756" s="59"/>
      <c r="M756" s="241"/>
      <c r="N756" s="40"/>
      <c r="O756" s="40"/>
      <c r="P756" s="40"/>
      <c r="Q756" s="40"/>
      <c r="R756" s="40"/>
      <c r="S756" s="40"/>
      <c r="T756" s="76"/>
      <c r="AT756" s="22" t="s">
        <v>397</v>
      </c>
      <c r="AU756" s="22" t="s">
        <v>84</v>
      </c>
    </row>
    <row r="757" spans="2:65" s="12" customFormat="1" ht="13.5">
      <c r="B757" s="215"/>
      <c r="C757" s="216"/>
      <c r="D757" s="226" t="s">
        <v>171</v>
      </c>
      <c r="E757" s="216"/>
      <c r="F757" s="228" t="s">
        <v>1185</v>
      </c>
      <c r="G757" s="216"/>
      <c r="H757" s="229">
        <v>274.17599999999999</v>
      </c>
      <c r="I757" s="220"/>
      <c r="J757" s="216"/>
      <c r="K757" s="216"/>
      <c r="L757" s="221"/>
      <c r="M757" s="222"/>
      <c r="N757" s="223"/>
      <c r="O757" s="223"/>
      <c r="P757" s="223"/>
      <c r="Q757" s="223"/>
      <c r="R757" s="223"/>
      <c r="S757" s="223"/>
      <c r="T757" s="224"/>
      <c r="AT757" s="225" t="s">
        <v>171</v>
      </c>
      <c r="AU757" s="225" t="s">
        <v>84</v>
      </c>
      <c r="AV757" s="12" t="s">
        <v>84</v>
      </c>
      <c r="AW757" s="12" t="s">
        <v>6</v>
      </c>
      <c r="AX757" s="12" t="s">
        <v>82</v>
      </c>
      <c r="AY757" s="225" t="s">
        <v>162</v>
      </c>
    </row>
    <row r="758" spans="2:65" s="1" customFormat="1" ht="31.5" customHeight="1">
      <c r="B758" s="39"/>
      <c r="C758" s="191" t="s">
        <v>1195</v>
      </c>
      <c r="D758" s="191" t="s">
        <v>164</v>
      </c>
      <c r="E758" s="192" t="s">
        <v>1196</v>
      </c>
      <c r="F758" s="193" t="s">
        <v>1197</v>
      </c>
      <c r="G758" s="194" t="s">
        <v>167</v>
      </c>
      <c r="H758" s="195">
        <v>112.881</v>
      </c>
      <c r="I758" s="196"/>
      <c r="J758" s="197">
        <f>ROUND(I758*H758,2)</f>
        <v>0</v>
      </c>
      <c r="K758" s="193" t="s">
        <v>168</v>
      </c>
      <c r="L758" s="59"/>
      <c r="M758" s="198" t="s">
        <v>21</v>
      </c>
      <c r="N758" s="199" t="s">
        <v>45</v>
      </c>
      <c r="O758" s="40"/>
      <c r="P758" s="200">
        <f>O758*H758</f>
        <v>0</v>
      </c>
      <c r="Q758" s="200">
        <v>8.2500000000000004E-3</v>
      </c>
      <c r="R758" s="200">
        <f>Q758*H758</f>
        <v>0.93126825000000002</v>
      </c>
      <c r="S758" s="200">
        <v>0</v>
      </c>
      <c r="T758" s="201">
        <f>S758*H758</f>
        <v>0</v>
      </c>
      <c r="AR758" s="22" t="s">
        <v>169</v>
      </c>
      <c r="AT758" s="22" t="s">
        <v>164</v>
      </c>
      <c r="AU758" s="22" t="s">
        <v>84</v>
      </c>
      <c r="AY758" s="22" t="s">
        <v>162</v>
      </c>
      <c r="BE758" s="202">
        <f>IF(N758="základní",J758,0)</f>
        <v>0</v>
      </c>
      <c r="BF758" s="202">
        <f>IF(N758="snížená",J758,0)</f>
        <v>0</v>
      </c>
      <c r="BG758" s="202">
        <f>IF(N758="zákl. přenesená",J758,0)</f>
        <v>0</v>
      </c>
      <c r="BH758" s="202">
        <f>IF(N758="sníž. přenesená",J758,0)</f>
        <v>0</v>
      </c>
      <c r="BI758" s="202">
        <f>IF(N758="nulová",J758,0)</f>
        <v>0</v>
      </c>
      <c r="BJ758" s="22" t="s">
        <v>82</v>
      </c>
      <c r="BK758" s="202">
        <f>ROUND(I758*H758,2)</f>
        <v>0</v>
      </c>
      <c r="BL758" s="22" t="s">
        <v>169</v>
      </c>
      <c r="BM758" s="22" t="s">
        <v>1198</v>
      </c>
    </row>
    <row r="759" spans="2:65" s="11" customFormat="1" ht="13.5">
      <c r="B759" s="203"/>
      <c r="C759" s="204"/>
      <c r="D759" s="205" t="s">
        <v>171</v>
      </c>
      <c r="E759" s="206" t="s">
        <v>21</v>
      </c>
      <c r="F759" s="207" t="s">
        <v>1199</v>
      </c>
      <c r="G759" s="204"/>
      <c r="H759" s="208" t="s">
        <v>21</v>
      </c>
      <c r="I759" s="209"/>
      <c r="J759" s="204"/>
      <c r="K759" s="204"/>
      <c r="L759" s="210"/>
      <c r="M759" s="211"/>
      <c r="N759" s="212"/>
      <c r="O759" s="212"/>
      <c r="P759" s="212"/>
      <c r="Q759" s="212"/>
      <c r="R759" s="212"/>
      <c r="S759" s="212"/>
      <c r="T759" s="213"/>
      <c r="AT759" s="214" t="s">
        <v>171</v>
      </c>
      <c r="AU759" s="214" t="s">
        <v>84</v>
      </c>
      <c r="AV759" s="11" t="s">
        <v>82</v>
      </c>
      <c r="AW759" s="11" t="s">
        <v>37</v>
      </c>
      <c r="AX759" s="11" t="s">
        <v>74</v>
      </c>
      <c r="AY759" s="214" t="s">
        <v>162</v>
      </c>
    </row>
    <row r="760" spans="2:65" s="12" customFormat="1" ht="13.5">
      <c r="B760" s="215"/>
      <c r="C760" s="216"/>
      <c r="D760" s="205" t="s">
        <v>171</v>
      </c>
      <c r="E760" s="217" t="s">
        <v>21</v>
      </c>
      <c r="F760" s="218" t="s">
        <v>1200</v>
      </c>
      <c r="G760" s="216"/>
      <c r="H760" s="219">
        <v>96.588999999999999</v>
      </c>
      <c r="I760" s="220"/>
      <c r="J760" s="216"/>
      <c r="K760" s="216"/>
      <c r="L760" s="221"/>
      <c r="M760" s="222"/>
      <c r="N760" s="223"/>
      <c r="O760" s="223"/>
      <c r="P760" s="223"/>
      <c r="Q760" s="223"/>
      <c r="R760" s="223"/>
      <c r="S760" s="223"/>
      <c r="T760" s="224"/>
      <c r="AT760" s="225" t="s">
        <v>171</v>
      </c>
      <c r="AU760" s="225" t="s">
        <v>84</v>
      </c>
      <c r="AV760" s="12" t="s">
        <v>84</v>
      </c>
      <c r="AW760" s="12" t="s">
        <v>37</v>
      </c>
      <c r="AX760" s="12" t="s">
        <v>74</v>
      </c>
      <c r="AY760" s="225" t="s">
        <v>162</v>
      </c>
    </row>
    <row r="761" spans="2:65" s="12" customFormat="1" ht="13.5">
      <c r="B761" s="215"/>
      <c r="C761" s="216"/>
      <c r="D761" s="205" t="s">
        <v>171</v>
      </c>
      <c r="E761" s="217" t="s">
        <v>21</v>
      </c>
      <c r="F761" s="218" t="s">
        <v>1201</v>
      </c>
      <c r="G761" s="216"/>
      <c r="H761" s="219">
        <v>7.5289999999999999</v>
      </c>
      <c r="I761" s="220"/>
      <c r="J761" s="216"/>
      <c r="K761" s="216"/>
      <c r="L761" s="221"/>
      <c r="M761" s="222"/>
      <c r="N761" s="223"/>
      <c r="O761" s="223"/>
      <c r="P761" s="223"/>
      <c r="Q761" s="223"/>
      <c r="R761" s="223"/>
      <c r="S761" s="223"/>
      <c r="T761" s="224"/>
      <c r="AT761" s="225" t="s">
        <v>171</v>
      </c>
      <c r="AU761" s="225" t="s">
        <v>84</v>
      </c>
      <c r="AV761" s="12" t="s">
        <v>84</v>
      </c>
      <c r="AW761" s="12" t="s">
        <v>37</v>
      </c>
      <c r="AX761" s="12" t="s">
        <v>74</v>
      </c>
      <c r="AY761" s="225" t="s">
        <v>162</v>
      </c>
    </row>
    <row r="762" spans="2:65" s="12" customFormat="1" ht="13.5">
      <c r="B762" s="215"/>
      <c r="C762" s="216"/>
      <c r="D762" s="205" t="s">
        <v>171</v>
      </c>
      <c r="E762" s="217" t="s">
        <v>21</v>
      </c>
      <c r="F762" s="218" t="s">
        <v>1202</v>
      </c>
      <c r="G762" s="216"/>
      <c r="H762" s="219">
        <v>1.413</v>
      </c>
      <c r="I762" s="220"/>
      <c r="J762" s="216"/>
      <c r="K762" s="216"/>
      <c r="L762" s="221"/>
      <c r="M762" s="222"/>
      <c r="N762" s="223"/>
      <c r="O762" s="223"/>
      <c r="P762" s="223"/>
      <c r="Q762" s="223"/>
      <c r="R762" s="223"/>
      <c r="S762" s="223"/>
      <c r="T762" s="224"/>
      <c r="AT762" s="225" t="s">
        <v>171</v>
      </c>
      <c r="AU762" s="225" t="s">
        <v>84</v>
      </c>
      <c r="AV762" s="12" t="s">
        <v>84</v>
      </c>
      <c r="AW762" s="12" t="s">
        <v>37</v>
      </c>
      <c r="AX762" s="12" t="s">
        <v>74</v>
      </c>
      <c r="AY762" s="225" t="s">
        <v>162</v>
      </c>
    </row>
    <row r="763" spans="2:65" s="11" customFormat="1" ht="13.5">
      <c r="B763" s="203"/>
      <c r="C763" s="204"/>
      <c r="D763" s="205" t="s">
        <v>171</v>
      </c>
      <c r="E763" s="206" t="s">
        <v>21</v>
      </c>
      <c r="F763" s="207" t="s">
        <v>582</v>
      </c>
      <c r="G763" s="204"/>
      <c r="H763" s="208" t="s">
        <v>21</v>
      </c>
      <c r="I763" s="209"/>
      <c r="J763" s="204"/>
      <c r="K763" s="204"/>
      <c r="L763" s="210"/>
      <c r="M763" s="211"/>
      <c r="N763" s="212"/>
      <c r="O763" s="212"/>
      <c r="P763" s="212"/>
      <c r="Q763" s="212"/>
      <c r="R763" s="212"/>
      <c r="S763" s="212"/>
      <c r="T763" s="213"/>
      <c r="AT763" s="214" t="s">
        <v>171</v>
      </c>
      <c r="AU763" s="214" t="s">
        <v>84</v>
      </c>
      <c r="AV763" s="11" t="s">
        <v>82</v>
      </c>
      <c r="AW763" s="11" t="s">
        <v>37</v>
      </c>
      <c r="AX763" s="11" t="s">
        <v>74</v>
      </c>
      <c r="AY763" s="214" t="s">
        <v>162</v>
      </c>
    </row>
    <row r="764" spans="2:65" s="12" customFormat="1" ht="13.5">
      <c r="B764" s="215"/>
      <c r="C764" s="216"/>
      <c r="D764" s="226" t="s">
        <v>171</v>
      </c>
      <c r="E764" s="227" t="s">
        <v>21</v>
      </c>
      <c r="F764" s="228" t="s">
        <v>1203</v>
      </c>
      <c r="G764" s="216"/>
      <c r="H764" s="229">
        <v>7.35</v>
      </c>
      <c r="I764" s="220"/>
      <c r="J764" s="216"/>
      <c r="K764" s="216"/>
      <c r="L764" s="221"/>
      <c r="M764" s="222"/>
      <c r="N764" s="223"/>
      <c r="O764" s="223"/>
      <c r="P764" s="223"/>
      <c r="Q764" s="223"/>
      <c r="R764" s="223"/>
      <c r="S764" s="223"/>
      <c r="T764" s="224"/>
      <c r="AT764" s="225" t="s">
        <v>171</v>
      </c>
      <c r="AU764" s="225" t="s">
        <v>84</v>
      </c>
      <c r="AV764" s="12" t="s">
        <v>84</v>
      </c>
      <c r="AW764" s="12" t="s">
        <v>37</v>
      </c>
      <c r="AX764" s="12" t="s">
        <v>74</v>
      </c>
      <c r="AY764" s="225" t="s">
        <v>162</v>
      </c>
    </row>
    <row r="765" spans="2:65" s="1" customFormat="1" ht="22.5" customHeight="1">
      <c r="B765" s="39"/>
      <c r="C765" s="230" t="s">
        <v>1204</v>
      </c>
      <c r="D765" s="230" t="s">
        <v>275</v>
      </c>
      <c r="E765" s="231" t="s">
        <v>1205</v>
      </c>
      <c r="F765" s="232" t="s">
        <v>1206</v>
      </c>
      <c r="G765" s="233" t="s">
        <v>167</v>
      </c>
      <c r="H765" s="234">
        <v>118.52500000000001</v>
      </c>
      <c r="I765" s="235"/>
      <c r="J765" s="236">
        <f>ROUND(I765*H765,2)</f>
        <v>0</v>
      </c>
      <c r="K765" s="232" t="s">
        <v>168</v>
      </c>
      <c r="L765" s="237"/>
      <c r="M765" s="238" t="s">
        <v>21</v>
      </c>
      <c r="N765" s="239" t="s">
        <v>45</v>
      </c>
      <c r="O765" s="40"/>
      <c r="P765" s="200">
        <f>O765*H765</f>
        <v>0</v>
      </c>
      <c r="Q765" s="200">
        <v>8.4999999999999995E-4</v>
      </c>
      <c r="R765" s="200">
        <f>Q765*H765</f>
        <v>0.10074625</v>
      </c>
      <c r="S765" s="200">
        <v>0</v>
      </c>
      <c r="T765" s="201">
        <f>S765*H765</f>
        <v>0</v>
      </c>
      <c r="AR765" s="22" t="s">
        <v>205</v>
      </c>
      <c r="AT765" s="22" t="s">
        <v>275</v>
      </c>
      <c r="AU765" s="22" t="s">
        <v>84</v>
      </c>
      <c r="AY765" s="22" t="s">
        <v>162</v>
      </c>
      <c r="BE765" s="202">
        <f>IF(N765="základní",J765,0)</f>
        <v>0</v>
      </c>
      <c r="BF765" s="202">
        <f>IF(N765="snížená",J765,0)</f>
        <v>0</v>
      </c>
      <c r="BG765" s="202">
        <f>IF(N765="zákl. přenesená",J765,0)</f>
        <v>0</v>
      </c>
      <c r="BH765" s="202">
        <f>IF(N765="sníž. přenesená",J765,0)</f>
        <v>0</v>
      </c>
      <c r="BI765" s="202">
        <f>IF(N765="nulová",J765,0)</f>
        <v>0</v>
      </c>
      <c r="BJ765" s="22" t="s">
        <v>82</v>
      </c>
      <c r="BK765" s="202">
        <f>ROUND(I765*H765,2)</f>
        <v>0</v>
      </c>
      <c r="BL765" s="22" t="s">
        <v>169</v>
      </c>
      <c r="BM765" s="22" t="s">
        <v>1207</v>
      </c>
    </row>
    <row r="766" spans="2:65" s="1" customFormat="1" ht="27">
      <c r="B766" s="39"/>
      <c r="C766" s="61"/>
      <c r="D766" s="205" t="s">
        <v>397</v>
      </c>
      <c r="E766" s="61"/>
      <c r="F766" s="240" t="s">
        <v>1208</v>
      </c>
      <c r="G766" s="61"/>
      <c r="H766" s="61"/>
      <c r="I766" s="161"/>
      <c r="J766" s="61"/>
      <c r="K766" s="61"/>
      <c r="L766" s="59"/>
      <c r="M766" s="241"/>
      <c r="N766" s="40"/>
      <c r="O766" s="40"/>
      <c r="P766" s="40"/>
      <c r="Q766" s="40"/>
      <c r="R766" s="40"/>
      <c r="S766" s="40"/>
      <c r="T766" s="76"/>
      <c r="AT766" s="22" t="s">
        <v>397</v>
      </c>
      <c r="AU766" s="22" t="s">
        <v>84</v>
      </c>
    </row>
    <row r="767" spans="2:65" s="12" customFormat="1" ht="13.5">
      <c r="B767" s="215"/>
      <c r="C767" s="216"/>
      <c r="D767" s="226" t="s">
        <v>171</v>
      </c>
      <c r="E767" s="216"/>
      <c r="F767" s="228" t="s">
        <v>1209</v>
      </c>
      <c r="G767" s="216"/>
      <c r="H767" s="229">
        <v>118.52500000000001</v>
      </c>
      <c r="I767" s="220"/>
      <c r="J767" s="216"/>
      <c r="K767" s="216"/>
      <c r="L767" s="221"/>
      <c r="M767" s="222"/>
      <c r="N767" s="223"/>
      <c r="O767" s="223"/>
      <c r="P767" s="223"/>
      <c r="Q767" s="223"/>
      <c r="R767" s="223"/>
      <c r="S767" s="223"/>
      <c r="T767" s="224"/>
      <c r="AT767" s="225" t="s">
        <v>171</v>
      </c>
      <c r="AU767" s="225" t="s">
        <v>84</v>
      </c>
      <c r="AV767" s="12" t="s">
        <v>84</v>
      </c>
      <c r="AW767" s="12" t="s">
        <v>6</v>
      </c>
      <c r="AX767" s="12" t="s">
        <v>82</v>
      </c>
      <c r="AY767" s="225" t="s">
        <v>162</v>
      </c>
    </row>
    <row r="768" spans="2:65" s="1" customFormat="1" ht="31.5" customHeight="1">
      <c r="B768" s="39"/>
      <c r="C768" s="191" t="s">
        <v>1210</v>
      </c>
      <c r="D768" s="191" t="s">
        <v>164</v>
      </c>
      <c r="E768" s="192" t="s">
        <v>1211</v>
      </c>
      <c r="F768" s="193" t="s">
        <v>1212</v>
      </c>
      <c r="G768" s="194" t="s">
        <v>167</v>
      </c>
      <c r="H768" s="195">
        <v>57.683</v>
      </c>
      <c r="I768" s="196"/>
      <c r="J768" s="197">
        <f>ROUND(I768*H768,2)</f>
        <v>0</v>
      </c>
      <c r="K768" s="193" t="s">
        <v>168</v>
      </c>
      <c r="L768" s="59"/>
      <c r="M768" s="198" t="s">
        <v>21</v>
      </c>
      <c r="N768" s="199" t="s">
        <v>45</v>
      </c>
      <c r="O768" s="40"/>
      <c r="P768" s="200">
        <f>O768*H768</f>
        <v>0</v>
      </c>
      <c r="Q768" s="200">
        <v>8.5000000000000006E-3</v>
      </c>
      <c r="R768" s="200">
        <f>Q768*H768</f>
        <v>0.49030550000000006</v>
      </c>
      <c r="S768" s="200">
        <v>0</v>
      </c>
      <c r="T768" s="201">
        <f>S768*H768</f>
        <v>0</v>
      </c>
      <c r="AR768" s="22" t="s">
        <v>169</v>
      </c>
      <c r="AT768" s="22" t="s">
        <v>164</v>
      </c>
      <c r="AU768" s="22" t="s">
        <v>84</v>
      </c>
      <c r="AY768" s="22" t="s">
        <v>162</v>
      </c>
      <c r="BE768" s="202">
        <f>IF(N768="základní",J768,0)</f>
        <v>0</v>
      </c>
      <c r="BF768" s="202">
        <f>IF(N768="snížená",J768,0)</f>
        <v>0</v>
      </c>
      <c r="BG768" s="202">
        <f>IF(N768="zákl. přenesená",J768,0)</f>
        <v>0</v>
      </c>
      <c r="BH768" s="202">
        <f>IF(N768="sníž. přenesená",J768,0)</f>
        <v>0</v>
      </c>
      <c r="BI768" s="202">
        <f>IF(N768="nulová",J768,0)</f>
        <v>0</v>
      </c>
      <c r="BJ768" s="22" t="s">
        <v>82</v>
      </c>
      <c r="BK768" s="202">
        <f>ROUND(I768*H768,2)</f>
        <v>0</v>
      </c>
      <c r="BL768" s="22" t="s">
        <v>169</v>
      </c>
      <c r="BM768" s="22" t="s">
        <v>1213</v>
      </c>
    </row>
    <row r="769" spans="2:65" s="11" customFormat="1" ht="13.5">
      <c r="B769" s="203"/>
      <c r="C769" s="204"/>
      <c r="D769" s="205" t="s">
        <v>171</v>
      </c>
      <c r="E769" s="206" t="s">
        <v>21</v>
      </c>
      <c r="F769" s="207" t="s">
        <v>1214</v>
      </c>
      <c r="G769" s="204"/>
      <c r="H769" s="208" t="s">
        <v>21</v>
      </c>
      <c r="I769" s="209"/>
      <c r="J769" s="204"/>
      <c r="K769" s="204"/>
      <c r="L769" s="210"/>
      <c r="M769" s="211"/>
      <c r="N769" s="212"/>
      <c r="O769" s="212"/>
      <c r="P769" s="212"/>
      <c r="Q769" s="212"/>
      <c r="R769" s="212"/>
      <c r="S769" s="212"/>
      <c r="T769" s="213"/>
      <c r="AT769" s="214" t="s">
        <v>171</v>
      </c>
      <c r="AU769" s="214" t="s">
        <v>84</v>
      </c>
      <c r="AV769" s="11" t="s">
        <v>82</v>
      </c>
      <c r="AW769" s="11" t="s">
        <v>37</v>
      </c>
      <c r="AX769" s="11" t="s">
        <v>74</v>
      </c>
      <c r="AY769" s="214" t="s">
        <v>162</v>
      </c>
    </row>
    <row r="770" spans="2:65" s="12" customFormat="1" ht="13.5">
      <c r="B770" s="215"/>
      <c r="C770" s="216"/>
      <c r="D770" s="205" t="s">
        <v>171</v>
      </c>
      <c r="E770" s="217" t="s">
        <v>21</v>
      </c>
      <c r="F770" s="218" t="s">
        <v>1215</v>
      </c>
      <c r="G770" s="216"/>
      <c r="H770" s="219">
        <v>84</v>
      </c>
      <c r="I770" s="220"/>
      <c r="J770" s="216"/>
      <c r="K770" s="216"/>
      <c r="L770" s="221"/>
      <c r="M770" s="222"/>
      <c r="N770" s="223"/>
      <c r="O770" s="223"/>
      <c r="P770" s="223"/>
      <c r="Q770" s="223"/>
      <c r="R770" s="223"/>
      <c r="S770" s="223"/>
      <c r="T770" s="224"/>
      <c r="AT770" s="225" t="s">
        <v>171</v>
      </c>
      <c r="AU770" s="225" t="s">
        <v>84</v>
      </c>
      <c r="AV770" s="12" t="s">
        <v>84</v>
      </c>
      <c r="AW770" s="12" t="s">
        <v>37</v>
      </c>
      <c r="AX770" s="12" t="s">
        <v>74</v>
      </c>
      <c r="AY770" s="225" t="s">
        <v>162</v>
      </c>
    </row>
    <row r="771" spans="2:65" s="12" customFormat="1" ht="13.5">
      <c r="B771" s="215"/>
      <c r="C771" s="216"/>
      <c r="D771" s="226" t="s">
        <v>171</v>
      </c>
      <c r="E771" s="227" t="s">
        <v>21</v>
      </c>
      <c r="F771" s="228" t="s">
        <v>1216</v>
      </c>
      <c r="G771" s="216"/>
      <c r="H771" s="229">
        <v>-26.317</v>
      </c>
      <c r="I771" s="220"/>
      <c r="J771" s="216"/>
      <c r="K771" s="216"/>
      <c r="L771" s="221"/>
      <c r="M771" s="222"/>
      <c r="N771" s="223"/>
      <c r="O771" s="223"/>
      <c r="P771" s="223"/>
      <c r="Q771" s="223"/>
      <c r="R771" s="223"/>
      <c r="S771" s="223"/>
      <c r="T771" s="224"/>
      <c r="AT771" s="225" t="s">
        <v>171</v>
      </c>
      <c r="AU771" s="225" t="s">
        <v>84</v>
      </c>
      <c r="AV771" s="12" t="s">
        <v>84</v>
      </c>
      <c r="AW771" s="12" t="s">
        <v>37</v>
      </c>
      <c r="AX771" s="12" t="s">
        <v>74</v>
      </c>
      <c r="AY771" s="225" t="s">
        <v>162</v>
      </c>
    </row>
    <row r="772" spans="2:65" s="1" customFormat="1" ht="22.5" customHeight="1">
      <c r="B772" s="39"/>
      <c r="C772" s="230" t="s">
        <v>1217</v>
      </c>
      <c r="D772" s="230" t="s">
        <v>275</v>
      </c>
      <c r="E772" s="231" t="s">
        <v>1218</v>
      </c>
      <c r="F772" s="232" t="s">
        <v>1219</v>
      </c>
      <c r="G772" s="233" t="s">
        <v>167</v>
      </c>
      <c r="H772" s="234">
        <v>58.837000000000003</v>
      </c>
      <c r="I772" s="235"/>
      <c r="J772" s="236">
        <f>ROUND(I772*H772,2)</f>
        <v>0</v>
      </c>
      <c r="K772" s="232" t="s">
        <v>168</v>
      </c>
      <c r="L772" s="237"/>
      <c r="M772" s="238" t="s">
        <v>21</v>
      </c>
      <c r="N772" s="239" t="s">
        <v>45</v>
      </c>
      <c r="O772" s="40"/>
      <c r="P772" s="200">
        <f>O772*H772</f>
        <v>0</v>
      </c>
      <c r="Q772" s="200">
        <v>4.8999999999999998E-3</v>
      </c>
      <c r="R772" s="200">
        <f>Q772*H772</f>
        <v>0.28830129999999998</v>
      </c>
      <c r="S772" s="200">
        <v>0</v>
      </c>
      <c r="T772" s="201">
        <f>S772*H772</f>
        <v>0</v>
      </c>
      <c r="AR772" s="22" t="s">
        <v>205</v>
      </c>
      <c r="AT772" s="22" t="s">
        <v>275</v>
      </c>
      <c r="AU772" s="22" t="s">
        <v>84</v>
      </c>
      <c r="AY772" s="22" t="s">
        <v>162</v>
      </c>
      <c r="BE772" s="202">
        <f>IF(N772="základní",J772,0)</f>
        <v>0</v>
      </c>
      <c r="BF772" s="202">
        <f>IF(N772="snížená",J772,0)</f>
        <v>0</v>
      </c>
      <c r="BG772" s="202">
        <f>IF(N772="zákl. přenesená",J772,0)</f>
        <v>0</v>
      </c>
      <c r="BH772" s="202">
        <f>IF(N772="sníž. přenesená",J772,0)</f>
        <v>0</v>
      </c>
      <c r="BI772" s="202">
        <f>IF(N772="nulová",J772,0)</f>
        <v>0</v>
      </c>
      <c r="BJ772" s="22" t="s">
        <v>82</v>
      </c>
      <c r="BK772" s="202">
        <f>ROUND(I772*H772,2)</f>
        <v>0</v>
      </c>
      <c r="BL772" s="22" t="s">
        <v>169</v>
      </c>
      <c r="BM772" s="22" t="s">
        <v>1220</v>
      </c>
    </row>
    <row r="773" spans="2:65" s="1" customFormat="1" ht="27">
      <c r="B773" s="39"/>
      <c r="C773" s="61"/>
      <c r="D773" s="205" t="s">
        <v>397</v>
      </c>
      <c r="E773" s="61"/>
      <c r="F773" s="240" t="s">
        <v>1221</v>
      </c>
      <c r="G773" s="61"/>
      <c r="H773" s="61"/>
      <c r="I773" s="161"/>
      <c r="J773" s="61"/>
      <c r="K773" s="61"/>
      <c r="L773" s="59"/>
      <c r="M773" s="241"/>
      <c r="N773" s="40"/>
      <c r="O773" s="40"/>
      <c r="P773" s="40"/>
      <c r="Q773" s="40"/>
      <c r="R773" s="40"/>
      <c r="S773" s="40"/>
      <c r="T773" s="76"/>
      <c r="AT773" s="22" t="s">
        <v>397</v>
      </c>
      <c r="AU773" s="22" t="s">
        <v>84</v>
      </c>
    </row>
    <row r="774" spans="2:65" s="12" customFormat="1" ht="13.5">
      <c r="B774" s="215"/>
      <c r="C774" s="216"/>
      <c r="D774" s="226" t="s">
        <v>171</v>
      </c>
      <c r="E774" s="216"/>
      <c r="F774" s="228" t="s">
        <v>1222</v>
      </c>
      <c r="G774" s="216"/>
      <c r="H774" s="229">
        <v>58.837000000000003</v>
      </c>
      <c r="I774" s="220"/>
      <c r="J774" s="216"/>
      <c r="K774" s="216"/>
      <c r="L774" s="221"/>
      <c r="M774" s="222"/>
      <c r="N774" s="223"/>
      <c r="O774" s="223"/>
      <c r="P774" s="223"/>
      <c r="Q774" s="223"/>
      <c r="R774" s="223"/>
      <c r="S774" s="223"/>
      <c r="T774" s="224"/>
      <c r="AT774" s="225" t="s">
        <v>171</v>
      </c>
      <c r="AU774" s="225" t="s">
        <v>84</v>
      </c>
      <c r="AV774" s="12" t="s">
        <v>84</v>
      </c>
      <c r="AW774" s="12" t="s">
        <v>6</v>
      </c>
      <c r="AX774" s="12" t="s">
        <v>82</v>
      </c>
      <c r="AY774" s="225" t="s">
        <v>162</v>
      </c>
    </row>
    <row r="775" spans="2:65" s="1" customFormat="1" ht="31.5" customHeight="1">
      <c r="B775" s="39"/>
      <c r="C775" s="191" t="s">
        <v>1223</v>
      </c>
      <c r="D775" s="191" t="s">
        <v>164</v>
      </c>
      <c r="E775" s="192" t="s">
        <v>1224</v>
      </c>
      <c r="F775" s="193" t="s">
        <v>1225</v>
      </c>
      <c r="G775" s="194" t="s">
        <v>167</v>
      </c>
      <c r="H775" s="195">
        <v>873.95799999999997</v>
      </c>
      <c r="I775" s="196"/>
      <c r="J775" s="197">
        <f>ROUND(I775*H775,2)</f>
        <v>0</v>
      </c>
      <c r="K775" s="193" t="s">
        <v>168</v>
      </c>
      <c r="L775" s="59"/>
      <c r="M775" s="198" t="s">
        <v>21</v>
      </c>
      <c r="N775" s="199" t="s">
        <v>45</v>
      </c>
      <c r="O775" s="40"/>
      <c r="P775" s="200">
        <f>O775*H775</f>
        <v>0</v>
      </c>
      <c r="Q775" s="200">
        <v>8.3199999999999993E-3</v>
      </c>
      <c r="R775" s="200">
        <f>Q775*H775</f>
        <v>7.2713305599999991</v>
      </c>
      <c r="S775" s="200">
        <v>0</v>
      </c>
      <c r="T775" s="201">
        <f>S775*H775</f>
        <v>0</v>
      </c>
      <c r="AR775" s="22" t="s">
        <v>169</v>
      </c>
      <c r="AT775" s="22" t="s">
        <v>164</v>
      </c>
      <c r="AU775" s="22" t="s">
        <v>84</v>
      </c>
      <c r="AY775" s="22" t="s">
        <v>162</v>
      </c>
      <c r="BE775" s="202">
        <f>IF(N775="základní",J775,0)</f>
        <v>0</v>
      </c>
      <c r="BF775" s="202">
        <f>IF(N775="snížená",J775,0)</f>
        <v>0</v>
      </c>
      <c r="BG775" s="202">
        <f>IF(N775="zákl. přenesená",J775,0)</f>
        <v>0</v>
      </c>
      <c r="BH775" s="202">
        <f>IF(N775="sníž. přenesená",J775,0)</f>
        <v>0</v>
      </c>
      <c r="BI775" s="202">
        <f>IF(N775="nulová",J775,0)</f>
        <v>0</v>
      </c>
      <c r="BJ775" s="22" t="s">
        <v>82</v>
      </c>
      <c r="BK775" s="202">
        <f>ROUND(I775*H775,2)</f>
        <v>0</v>
      </c>
      <c r="BL775" s="22" t="s">
        <v>169</v>
      </c>
      <c r="BM775" s="22" t="s">
        <v>1226</v>
      </c>
    </row>
    <row r="776" spans="2:65" s="11" customFormat="1" ht="13.5">
      <c r="B776" s="203"/>
      <c r="C776" s="204"/>
      <c r="D776" s="205" t="s">
        <v>171</v>
      </c>
      <c r="E776" s="206" t="s">
        <v>21</v>
      </c>
      <c r="F776" s="207" t="s">
        <v>1227</v>
      </c>
      <c r="G776" s="204"/>
      <c r="H776" s="208" t="s">
        <v>21</v>
      </c>
      <c r="I776" s="209"/>
      <c r="J776" s="204"/>
      <c r="K776" s="204"/>
      <c r="L776" s="210"/>
      <c r="M776" s="211"/>
      <c r="N776" s="212"/>
      <c r="O776" s="212"/>
      <c r="P776" s="212"/>
      <c r="Q776" s="212"/>
      <c r="R776" s="212"/>
      <c r="S776" s="212"/>
      <c r="T776" s="213"/>
      <c r="AT776" s="214" t="s">
        <v>171</v>
      </c>
      <c r="AU776" s="214" t="s">
        <v>84</v>
      </c>
      <c r="AV776" s="11" t="s">
        <v>82</v>
      </c>
      <c r="AW776" s="11" t="s">
        <v>37</v>
      </c>
      <c r="AX776" s="11" t="s">
        <v>74</v>
      </c>
      <c r="AY776" s="214" t="s">
        <v>162</v>
      </c>
    </row>
    <row r="777" spans="2:65" s="12" customFormat="1" ht="13.5">
      <c r="B777" s="215"/>
      <c r="C777" s="216"/>
      <c r="D777" s="205" t="s">
        <v>171</v>
      </c>
      <c r="E777" s="217" t="s">
        <v>21</v>
      </c>
      <c r="F777" s="218" t="s">
        <v>1228</v>
      </c>
      <c r="G777" s="216"/>
      <c r="H777" s="219">
        <v>82.677999999999997</v>
      </c>
      <c r="I777" s="220"/>
      <c r="J777" s="216"/>
      <c r="K777" s="216"/>
      <c r="L777" s="221"/>
      <c r="M777" s="222"/>
      <c r="N777" s="223"/>
      <c r="O777" s="223"/>
      <c r="P777" s="223"/>
      <c r="Q777" s="223"/>
      <c r="R777" s="223"/>
      <c r="S777" s="223"/>
      <c r="T777" s="224"/>
      <c r="AT777" s="225" t="s">
        <v>171</v>
      </c>
      <c r="AU777" s="225" t="s">
        <v>84</v>
      </c>
      <c r="AV777" s="12" t="s">
        <v>84</v>
      </c>
      <c r="AW777" s="12" t="s">
        <v>37</v>
      </c>
      <c r="AX777" s="12" t="s">
        <v>74</v>
      </c>
      <c r="AY777" s="225" t="s">
        <v>162</v>
      </c>
    </row>
    <row r="778" spans="2:65" s="12" customFormat="1" ht="13.5">
      <c r="B778" s="215"/>
      <c r="C778" s="216"/>
      <c r="D778" s="205" t="s">
        <v>171</v>
      </c>
      <c r="E778" s="217" t="s">
        <v>21</v>
      </c>
      <c r="F778" s="218" t="s">
        <v>1229</v>
      </c>
      <c r="G778" s="216"/>
      <c r="H778" s="219">
        <v>238.41</v>
      </c>
      <c r="I778" s="220"/>
      <c r="J778" s="216"/>
      <c r="K778" s="216"/>
      <c r="L778" s="221"/>
      <c r="M778" s="222"/>
      <c r="N778" s="223"/>
      <c r="O778" s="223"/>
      <c r="P778" s="223"/>
      <c r="Q778" s="223"/>
      <c r="R778" s="223"/>
      <c r="S778" s="223"/>
      <c r="T778" s="224"/>
      <c r="AT778" s="225" t="s">
        <v>171</v>
      </c>
      <c r="AU778" s="225" t="s">
        <v>84</v>
      </c>
      <c r="AV778" s="12" t="s">
        <v>84</v>
      </c>
      <c r="AW778" s="12" t="s">
        <v>37</v>
      </c>
      <c r="AX778" s="12" t="s">
        <v>74</v>
      </c>
      <c r="AY778" s="225" t="s">
        <v>162</v>
      </c>
    </row>
    <row r="779" spans="2:65" s="12" customFormat="1" ht="13.5">
      <c r="B779" s="215"/>
      <c r="C779" s="216"/>
      <c r="D779" s="205" t="s">
        <v>171</v>
      </c>
      <c r="E779" s="217" t="s">
        <v>21</v>
      </c>
      <c r="F779" s="218" t="s">
        <v>1230</v>
      </c>
      <c r="G779" s="216"/>
      <c r="H779" s="219">
        <v>17.289000000000001</v>
      </c>
      <c r="I779" s="220"/>
      <c r="J779" s="216"/>
      <c r="K779" s="216"/>
      <c r="L779" s="221"/>
      <c r="M779" s="222"/>
      <c r="N779" s="223"/>
      <c r="O779" s="223"/>
      <c r="P779" s="223"/>
      <c r="Q779" s="223"/>
      <c r="R779" s="223"/>
      <c r="S779" s="223"/>
      <c r="T779" s="224"/>
      <c r="AT779" s="225" t="s">
        <v>171</v>
      </c>
      <c r="AU779" s="225" t="s">
        <v>84</v>
      </c>
      <c r="AV779" s="12" t="s">
        <v>84</v>
      </c>
      <c r="AW779" s="12" t="s">
        <v>37</v>
      </c>
      <c r="AX779" s="12" t="s">
        <v>74</v>
      </c>
      <c r="AY779" s="225" t="s">
        <v>162</v>
      </c>
    </row>
    <row r="780" spans="2:65" s="11" customFormat="1" ht="13.5">
      <c r="B780" s="203"/>
      <c r="C780" s="204"/>
      <c r="D780" s="205" t="s">
        <v>171</v>
      </c>
      <c r="E780" s="206" t="s">
        <v>21</v>
      </c>
      <c r="F780" s="207" t="s">
        <v>1231</v>
      </c>
      <c r="G780" s="204"/>
      <c r="H780" s="208" t="s">
        <v>21</v>
      </c>
      <c r="I780" s="209"/>
      <c r="J780" s="204"/>
      <c r="K780" s="204"/>
      <c r="L780" s="210"/>
      <c r="M780" s="211"/>
      <c r="N780" s="212"/>
      <c r="O780" s="212"/>
      <c r="P780" s="212"/>
      <c r="Q780" s="212"/>
      <c r="R780" s="212"/>
      <c r="S780" s="212"/>
      <c r="T780" s="213"/>
      <c r="AT780" s="214" t="s">
        <v>171</v>
      </c>
      <c r="AU780" s="214" t="s">
        <v>84</v>
      </c>
      <c r="AV780" s="11" t="s">
        <v>82</v>
      </c>
      <c r="AW780" s="11" t="s">
        <v>37</v>
      </c>
      <c r="AX780" s="11" t="s">
        <v>74</v>
      </c>
      <c r="AY780" s="214" t="s">
        <v>162</v>
      </c>
    </row>
    <row r="781" spans="2:65" s="12" customFormat="1" ht="13.5">
      <c r="B781" s="215"/>
      <c r="C781" s="216"/>
      <c r="D781" s="205" t="s">
        <v>171</v>
      </c>
      <c r="E781" s="217" t="s">
        <v>21</v>
      </c>
      <c r="F781" s="218" t="s">
        <v>1232</v>
      </c>
      <c r="G781" s="216"/>
      <c r="H781" s="219">
        <v>10.221</v>
      </c>
      <c r="I781" s="220"/>
      <c r="J781" s="216"/>
      <c r="K781" s="216"/>
      <c r="L781" s="221"/>
      <c r="M781" s="222"/>
      <c r="N781" s="223"/>
      <c r="O781" s="223"/>
      <c r="P781" s="223"/>
      <c r="Q781" s="223"/>
      <c r="R781" s="223"/>
      <c r="S781" s="223"/>
      <c r="T781" s="224"/>
      <c r="AT781" s="225" t="s">
        <v>171</v>
      </c>
      <c r="AU781" s="225" t="s">
        <v>84</v>
      </c>
      <c r="AV781" s="12" t="s">
        <v>84</v>
      </c>
      <c r="AW781" s="12" t="s">
        <v>37</v>
      </c>
      <c r="AX781" s="12" t="s">
        <v>74</v>
      </c>
      <c r="AY781" s="225" t="s">
        <v>162</v>
      </c>
    </row>
    <row r="782" spans="2:65" s="12" customFormat="1" ht="13.5">
      <c r="B782" s="215"/>
      <c r="C782" s="216"/>
      <c r="D782" s="205" t="s">
        <v>171</v>
      </c>
      <c r="E782" s="217" t="s">
        <v>21</v>
      </c>
      <c r="F782" s="218" t="s">
        <v>1233</v>
      </c>
      <c r="G782" s="216"/>
      <c r="H782" s="219">
        <v>79.885999999999996</v>
      </c>
      <c r="I782" s="220"/>
      <c r="J782" s="216"/>
      <c r="K782" s="216"/>
      <c r="L782" s="221"/>
      <c r="M782" s="222"/>
      <c r="N782" s="223"/>
      <c r="O782" s="223"/>
      <c r="P782" s="223"/>
      <c r="Q782" s="223"/>
      <c r="R782" s="223"/>
      <c r="S782" s="223"/>
      <c r="T782" s="224"/>
      <c r="AT782" s="225" t="s">
        <v>171</v>
      </c>
      <c r="AU782" s="225" t="s">
        <v>84</v>
      </c>
      <c r="AV782" s="12" t="s">
        <v>84</v>
      </c>
      <c r="AW782" s="12" t="s">
        <v>37</v>
      </c>
      <c r="AX782" s="12" t="s">
        <v>74</v>
      </c>
      <c r="AY782" s="225" t="s">
        <v>162</v>
      </c>
    </row>
    <row r="783" spans="2:65" s="12" customFormat="1" ht="13.5">
      <c r="B783" s="215"/>
      <c r="C783" s="216"/>
      <c r="D783" s="205" t="s">
        <v>171</v>
      </c>
      <c r="E783" s="217" t="s">
        <v>21</v>
      </c>
      <c r="F783" s="218" t="s">
        <v>1234</v>
      </c>
      <c r="G783" s="216"/>
      <c r="H783" s="219">
        <v>48.530999999999999</v>
      </c>
      <c r="I783" s="220"/>
      <c r="J783" s="216"/>
      <c r="K783" s="216"/>
      <c r="L783" s="221"/>
      <c r="M783" s="222"/>
      <c r="N783" s="223"/>
      <c r="O783" s="223"/>
      <c r="P783" s="223"/>
      <c r="Q783" s="223"/>
      <c r="R783" s="223"/>
      <c r="S783" s="223"/>
      <c r="T783" s="224"/>
      <c r="AT783" s="225" t="s">
        <v>171</v>
      </c>
      <c r="AU783" s="225" t="s">
        <v>84</v>
      </c>
      <c r="AV783" s="12" t="s">
        <v>84</v>
      </c>
      <c r="AW783" s="12" t="s">
        <v>37</v>
      </c>
      <c r="AX783" s="12" t="s">
        <v>74</v>
      </c>
      <c r="AY783" s="225" t="s">
        <v>162</v>
      </c>
    </row>
    <row r="784" spans="2:65" s="12" customFormat="1" ht="13.5">
      <c r="B784" s="215"/>
      <c r="C784" s="216"/>
      <c r="D784" s="205" t="s">
        <v>171</v>
      </c>
      <c r="E784" s="217" t="s">
        <v>21</v>
      </c>
      <c r="F784" s="218" t="s">
        <v>1235</v>
      </c>
      <c r="G784" s="216"/>
      <c r="H784" s="219">
        <v>12.42</v>
      </c>
      <c r="I784" s="220"/>
      <c r="J784" s="216"/>
      <c r="K784" s="216"/>
      <c r="L784" s="221"/>
      <c r="M784" s="222"/>
      <c r="N784" s="223"/>
      <c r="O784" s="223"/>
      <c r="P784" s="223"/>
      <c r="Q784" s="223"/>
      <c r="R784" s="223"/>
      <c r="S784" s="223"/>
      <c r="T784" s="224"/>
      <c r="AT784" s="225" t="s">
        <v>171</v>
      </c>
      <c r="AU784" s="225" t="s">
        <v>84</v>
      </c>
      <c r="AV784" s="12" t="s">
        <v>84</v>
      </c>
      <c r="AW784" s="12" t="s">
        <v>37</v>
      </c>
      <c r="AX784" s="12" t="s">
        <v>74</v>
      </c>
      <c r="AY784" s="225" t="s">
        <v>162</v>
      </c>
    </row>
    <row r="785" spans="2:65" s="11" customFormat="1" ht="13.5">
      <c r="B785" s="203"/>
      <c r="C785" s="204"/>
      <c r="D785" s="205" t="s">
        <v>171</v>
      </c>
      <c r="E785" s="206" t="s">
        <v>21</v>
      </c>
      <c r="F785" s="207" t="s">
        <v>1236</v>
      </c>
      <c r="G785" s="204"/>
      <c r="H785" s="208" t="s">
        <v>21</v>
      </c>
      <c r="I785" s="209"/>
      <c r="J785" s="204"/>
      <c r="K785" s="204"/>
      <c r="L785" s="210"/>
      <c r="M785" s="211"/>
      <c r="N785" s="212"/>
      <c r="O785" s="212"/>
      <c r="P785" s="212"/>
      <c r="Q785" s="212"/>
      <c r="R785" s="212"/>
      <c r="S785" s="212"/>
      <c r="T785" s="213"/>
      <c r="AT785" s="214" t="s">
        <v>171</v>
      </c>
      <c r="AU785" s="214" t="s">
        <v>84</v>
      </c>
      <c r="AV785" s="11" t="s">
        <v>82</v>
      </c>
      <c r="AW785" s="11" t="s">
        <v>37</v>
      </c>
      <c r="AX785" s="11" t="s">
        <v>74</v>
      </c>
      <c r="AY785" s="214" t="s">
        <v>162</v>
      </c>
    </row>
    <row r="786" spans="2:65" s="12" customFormat="1" ht="13.5">
      <c r="B786" s="215"/>
      <c r="C786" s="216"/>
      <c r="D786" s="205" t="s">
        <v>171</v>
      </c>
      <c r="E786" s="217" t="s">
        <v>21</v>
      </c>
      <c r="F786" s="218" t="s">
        <v>1237</v>
      </c>
      <c r="G786" s="216"/>
      <c r="H786" s="219">
        <v>54.970999999999997</v>
      </c>
      <c r="I786" s="220"/>
      <c r="J786" s="216"/>
      <c r="K786" s="216"/>
      <c r="L786" s="221"/>
      <c r="M786" s="222"/>
      <c r="N786" s="223"/>
      <c r="O786" s="223"/>
      <c r="P786" s="223"/>
      <c r="Q786" s="223"/>
      <c r="R786" s="223"/>
      <c r="S786" s="223"/>
      <c r="T786" s="224"/>
      <c r="AT786" s="225" t="s">
        <v>171</v>
      </c>
      <c r="AU786" s="225" t="s">
        <v>84</v>
      </c>
      <c r="AV786" s="12" t="s">
        <v>84</v>
      </c>
      <c r="AW786" s="12" t="s">
        <v>37</v>
      </c>
      <c r="AX786" s="12" t="s">
        <v>74</v>
      </c>
      <c r="AY786" s="225" t="s">
        <v>162</v>
      </c>
    </row>
    <row r="787" spans="2:65" s="12" customFormat="1" ht="13.5">
      <c r="B787" s="215"/>
      <c r="C787" s="216"/>
      <c r="D787" s="205" t="s">
        <v>171</v>
      </c>
      <c r="E787" s="217" t="s">
        <v>21</v>
      </c>
      <c r="F787" s="218" t="s">
        <v>1238</v>
      </c>
      <c r="G787" s="216"/>
      <c r="H787" s="219">
        <v>146.11600000000001</v>
      </c>
      <c r="I787" s="220"/>
      <c r="J787" s="216"/>
      <c r="K787" s="216"/>
      <c r="L787" s="221"/>
      <c r="M787" s="222"/>
      <c r="N787" s="223"/>
      <c r="O787" s="223"/>
      <c r="P787" s="223"/>
      <c r="Q787" s="223"/>
      <c r="R787" s="223"/>
      <c r="S787" s="223"/>
      <c r="T787" s="224"/>
      <c r="AT787" s="225" t="s">
        <v>171</v>
      </c>
      <c r="AU787" s="225" t="s">
        <v>84</v>
      </c>
      <c r="AV787" s="12" t="s">
        <v>84</v>
      </c>
      <c r="AW787" s="12" t="s">
        <v>37</v>
      </c>
      <c r="AX787" s="12" t="s">
        <v>74</v>
      </c>
      <c r="AY787" s="225" t="s">
        <v>162</v>
      </c>
    </row>
    <row r="788" spans="2:65" s="12" customFormat="1" ht="13.5">
      <c r="B788" s="215"/>
      <c r="C788" s="216"/>
      <c r="D788" s="205" t="s">
        <v>171</v>
      </c>
      <c r="E788" s="217" t="s">
        <v>21</v>
      </c>
      <c r="F788" s="218" t="s">
        <v>1239</v>
      </c>
      <c r="G788" s="216"/>
      <c r="H788" s="219">
        <v>15.856999999999999</v>
      </c>
      <c r="I788" s="220"/>
      <c r="J788" s="216"/>
      <c r="K788" s="216"/>
      <c r="L788" s="221"/>
      <c r="M788" s="222"/>
      <c r="N788" s="223"/>
      <c r="O788" s="223"/>
      <c r="P788" s="223"/>
      <c r="Q788" s="223"/>
      <c r="R788" s="223"/>
      <c r="S788" s="223"/>
      <c r="T788" s="224"/>
      <c r="AT788" s="225" t="s">
        <v>171</v>
      </c>
      <c r="AU788" s="225" t="s">
        <v>84</v>
      </c>
      <c r="AV788" s="12" t="s">
        <v>84</v>
      </c>
      <c r="AW788" s="12" t="s">
        <v>37</v>
      </c>
      <c r="AX788" s="12" t="s">
        <v>74</v>
      </c>
      <c r="AY788" s="225" t="s">
        <v>162</v>
      </c>
    </row>
    <row r="789" spans="2:65" s="11" customFormat="1" ht="13.5">
      <c r="B789" s="203"/>
      <c r="C789" s="204"/>
      <c r="D789" s="205" t="s">
        <v>171</v>
      </c>
      <c r="E789" s="206" t="s">
        <v>21</v>
      </c>
      <c r="F789" s="207" t="s">
        <v>1240</v>
      </c>
      <c r="G789" s="204"/>
      <c r="H789" s="208" t="s">
        <v>21</v>
      </c>
      <c r="I789" s="209"/>
      <c r="J789" s="204"/>
      <c r="K789" s="204"/>
      <c r="L789" s="210"/>
      <c r="M789" s="211"/>
      <c r="N789" s="212"/>
      <c r="O789" s="212"/>
      <c r="P789" s="212"/>
      <c r="Q789" s="212"/>
      <c r="R789" s="212"/>
      <c r="S789" s="212"/>
      <c r="T789" s="213"/>
      <c r="AT789" s="214" t="s">
        <v>171</v>
      </c>
      <c r="AU789" s="214" t="s">
        <v>84</v>
      </c>
      <c r="AV789" s="11" t="s">
        <v>82</v>
      </c>
      <c r="AW789" s="11" t="s">
        <v>37</v>
      </c>
      <c r="AX789" s="11" t="s">
        <v>74</v>
      </c>
      <c r="AY789" s="214" t="s">
        <v>162</v>
      </c>
    </row>
    <row r="790" spans="2:65" s="12" customFormat="1" ht="13.5">
      <c r="B790" s="215"/>
      <c r="C790" s="216"/>
      <c r="D790" s="205" t="s">
        <v>171</v>
      </c>
      <c r="E790" s="217" t="s">
        <v>21</v>
      </c>
      <c r="F790" s="218" t="s">
        <v>1241</v>
      </c>
      <c r="G790" s="216"/>
      <c r="H790" s="219">
        <v>33.1</v>
      </c>
      <c r="I790" s="220"/>
      <c r="J790" s="216"/>
      <c r="K790" s="216"/>
      <c r="L790" s="221"/>
      <c r="M790" s="222"/>
      <c r="N790" s="223"/>
      <c r="O790" s="223"/>
      <c r="P790" s="223"/>
      <c r="Q790" s="223"/>
      <c r="R790" s="223"/>
      <c r="S790" s="223"/>
      <c r="T790" s="224"/>
      <c r="AT790" s="225" t="s">
        <v>171</v>
      </c>
      <c r="AU790" s="225" t="s">
        <v>84</v>
      </c>
      <c r="AV790" s="12" t="s">
        <v>84</v>
      </c>
      <c r="AW790" s="12" t="s">
        <v>37</v>
      </c>
      <c r="AX790" s="12" t="s">
        <v>74</v>
      </c>
      <c r="AY790" s="225" t="s">
        <v>162</v>
      </c>
    </row>
    <row r="791" spans="2:65" s="12" customFormat="1" ht="13.5">
      <c r="B791" s="215"/>
      <c r="C791" s="216"/>
      <c r="D791" s="205" t="s">
        <v>171</v>
      </c>
      <c r="E791" s="217" t="s">
        <v>21</v>
      </c>
      <c r="F791" s="218" t="s">
        <v>1242</v>
      </c>
      <c r="G791" s="216"/>
      <c r="H791" s="219">
        <v>23.04</v>
      </c>
      <c r="I791" s="220"/>
      <c r="J791" s="216"/>
      <c r="K791" s="216"/>
      <c r="L791" s="221"/>
      <c r="M791" s="222"/>
      <c r="N791" s="223"/>
      <c r="O791" s="223"/>
      <c r="P791" s="223"/>
      <c r="Q791" s="223"/>
      <c r="R791" s="223"/>
      <c r="S791" s="223"/>
      <c r="T791" s="224"/>
      <c r="AT791" s="225" t="s">
        <v>171</v>
      </c>
      <c r="AU791" s="225" t="s">
        <v>84</v>
      </c>
      <c r="AV791" s="12" t="s">
        <v>84</v>
      </c>
      <c r="AW791" s="12" t="s">
        <v>37</v>
      </c>
      <c r="AX791" s="12" t="s">
        <v>74</v>
      </c>
      <c r="AY791" s="225" t="s">
        <v>162</v>
      </c>
    </row>
    <row r="792" spans="2:65" s="12" customFormat="1" ht="13.5">
      <c r="B792" s="215"/>
      <c r="C792" s="216"/>
      <c r="D792" s="205" t="s">
        <v>171</v>
      </c>
      <c r="E792" s="217" t="s">
        <v>21</v>
      </c>
      <c r="F792" s="218" t="s">
        <v>1243</v>
      </c>
      <c r="G792" s="216"/>
      <c r="H792" s="219">
        <v>14.688000000000001</v>
      </c>
      <c r="I792" s="220"/>
      <c r="J792" s="216"/>
      <c r="K792" s="216"/>
      <c r="L792" s="221"/>
      <c r="M792" s="222"/>
      <c r="N792" s="223"/>
      <c r="O792" s="223"/>
      <c r="P792" s="223"/>
      <c r="Q792" s="223"/>
      <c r="R792" s="223"/>
      <c r="S792" s="223"/>
      <c r="T792" s="224"/>
      <c r="AT792" s="225" t="s">
        <v>171</v>
      </c>
      <c r="AU792" s="225" t="s">
        <v>84</v>
      </c>
      <c r="AV792" s="12" t="s">
        <v>84</v>
      </c>
      <c r="AW792" s="12" t="s">
        <v>37</v>
      </c>
      <c r="AX792" s="12" t="s">
        <v>74</v>
      </c>
      <c r="AY792" s="225" t="s">
        <v>162</v>
      </c>
    </row>
    <row r="793" spans="2:65" s="12" customFormat="1" ht="13.5">
      <c r="B793" s="215"/>
      <c r="C793" s="216"/>
      <c r="D793" s="205" t="s">
        <v>171</v>
      </c>
      <c r="E793" s="217" t="s">
        <v>21</v>
      </c>
      <c r="F793" s="218" t="s">
        <v>1244</v>
      </c>
      <c r="G793" s="216"/>
      <c r="H793" s="219">
        <v>75.978999999999999</v>
      </c>
      <c r="I793" s="220"/>
      <c r="J793" s="216"/>
      <c r="K793" s="216"/>
      <c r="L793" s="221"/>
      <c r="M793" s="222"/>
      <c r="N793" s="223"/>
      <c r="O793" s="223"/>
      <c r="P793" s="223"/>
      <c r="Q793" s="223"/>
      <c r="R793" s="223"/>
      <c r="S793" s="223"/>
      <c r="T793" s="224"/>
      <c r="AT793" s="225" t="s">
        <v>171</v>
      </c>
      <c r="AU793" s="225" t="s">
        <v>84</v>
      </c>
      <c r="AV793" s="12" t="s">
        <v>84</v>
      </c>
      <c r="AW793" s="12" t="s">
        <v>37</v>
      </c>
      <c r="AX793" s="12" t="s">
        <v>74</v>
      </c>
      <c r="AY793" s="225" t="s">
        <v>162</v>
      </c>
    </row>
    <row r="794" spans="2:65" s="12" customFormat="1" ht="13.5">
      <c r="B794" s="215"/>
      <c r="C794" s="216"/>
      <c r="D794" s="226" t="s">
        <v>171</v>
      </c>
      <c r="E794" s="227" t="s">
        <v>21</v>
      </c>
      <c r="F794" s="228" t="s">
        <v>1245</v>
      </c>
      <c r="G794" s="216"/>
      <c r="H794" s="229">
        <v>20.771999999999998</v>
      </c>
      <c r="I794" s="220"/>
      <c r="J794" s="216"/>
      <c r="K794" s="216"/>
      <c r="L794" s="221"/>
      <c r="M794" s="222"/>
      <c r="N794" s="223"/>
      <c r="O794" s="223"/>
      <c r="P794" s="223"/>
      <c r="Q794" s="223"/>
      <c r="R794" s="223"/>
      <c r="S794" s="223"/>
      <c r="T794" s="224"/>
      <c r="AT794" s="225" t="s">
        <v>171</v>
      </c>
      <c r="AU794" s="225" t="s">
        <v>84</v>
      </c>
      <c r="AV794" s="12" t="s">
        <v>84</v>
      </c>
      <c r="AW794" s="12" t="s">
        <v>37</v>
      </c>
      <c r="AX794" s="12" t="s">
        <v>74</v>
      </c>
      <c r="AY794" s="225" t="s">
        <v>162</v>
      </c>
    </row>
    <row r="795" spans="2:65" s="1" customFormat="1" ht="22.5" customHeight="1">
      <c r="B795" s="39"/>
      <c r="C795" s="230" t="s">
        <v>1246</v>
      </c>
      <c r="D795" s="230" t="s">
        <v>275</v>
      </c>
      <c r="E795" s="231" t="s">
        <v>1247</v>
      </c>
      <c r="F795" s="232" t="s">
        <v>1248</v>
      </c>
      <c r="G795" s="233" t="s">
        <v>167</v>
      </c>
      <c r="H795" s="234">
        <v>917.65599999999995</v>
      </c>
      <c r="I795" s="235"/>
      <c r="J795" s="236">
        <f>ROUND(I795*H795,2)</f>
        <v>0</v>
      </c>
      <c r="K795" s="232" t="s">
        <v>168</v>
      </c>
      <c r="L795" s="237"/>
      <c r="M795" s="238" t="s">
        <v>21</v>
      </c>
      <c r="N795" s="239" t="s">
        <v>45</v>
      </c>
      <c r="O795" s="40"/>
      <c r="P795" s="200">
        <f>O795*H795</f>
        <v>0</v>
      </c>
      <c r="Q795" s="200">
        <v>6.3E-3</v>
      </c>
      <c r="R795" s="200">
        <f>Q795*H795</f>
        <v>5.7812327999999997</v>
      </c>
      <c r="S795" s="200">
        <v>0</v>
      </c>
      <c r="T795" s="201">
        <f>S795*H795</f>
        <v>0</v>
      </c>
      <c r="AR795" s="22" t="s">
        <v>205</v>
      </c>
      <c r="AT795" s="22" t="s">
        <v>275</v>
      </c>
      <c r="AU795" s="22" t="s">
        <v>84</v>
      </c>
      <c r="AY795" s="22" t="s">
        <v>162</v>
      </c>
      <c r="BE795" s="202">
        <f>IF(N795="základní",J795,0)</f>
        <v>0</v>
      </c>
      <c r="BF795" s="202">
        <f>IF(N795="snížená",J795,0)</f>
        <v>0</v>
      </c>
      <c r="BG795" s="202">
        <f>IF(N795="zákl. přenesená",J795,0)</f>
        <v>0</v>
      </c>
      <c r="BH795" s="202">
        <f>IF(N795="sníž. přenesená",J795,0)</f>
        <v>0</v>
      </c>
      <c r="BI795" s="202">
        <f>IF(N795="nulová",J795,0)</f>
        <v>0</v>
      </c>
      <c r="BJ795" s="22" t="s">
        <v>82</v>
      </c>
      <c r="BK795" s="202">
        <f>ROUND(I795*H795,2)</f>
        <v>0</v>
      </c>
      <c r="BL795" s="22" t="s">
        <v>169</v>
      </c>
      <c r="BM795" s="22" t="s">
        <v>1249</v>
      </c>
    </row>
    <row r="796" spans="2:65" s="12" customFormat="1" ht="13.5">
      <c r="B796" s="215"/>
      <c r="C796" s="216"/>
      <c r="D796" s="226" t="s">
        <v>171</v>
      </c>
      <c r="E796" s="216"/>
      <c r="F796" s="228" t="s">
        <v>1250</v>
      </c>
      <c r="G796" s="216"/>
      <c r="H796" s="229">
        <v>917.65599999999995</v>
      </c>
      <c r="I796" s="220"/>
      <c r="J796" s="216"/>
      <c r="K796" s="216"/>
      <c r="L796" s="221"/>
      <c r="M796" s="222"/>
      <c r="N796" s="223"/>
      <c r="O796" s="223"/>
      <c r="P796" s="223"/>
      <c r="Q796" s="223"/>
      <c r="R796" s="223"/>
      <c r="S796" s="223"/>
      <c r="T796" s="224"/>
      <c r="AT796" s="225" t="s">
        <v>171</v>
      </c>
      <c r="AU796" s="225" t="s">
        <v>84</v>
      </c>
      <c r="AV796" s="12" t="s">
        <v>84</v>
      </c>
      <c r="AW796" s="12" t="s">
        <v>6</v>
      </c>
      <c r="AX796" s="12" t="s">
        <v>82</v>
      </c>
      <c r="AY796" s="225" t="s">
        <v>162</v>
      </c>
    </row>
    <row r="797" spans="2:65" s="1" customFormat="1" ht="31.5" customHeight="1">
      <c r="B797" s="39"/>
      <c r="C797" s="191" t="s">
        <v>1251</v>
      </c>
      <c r="D797" s="191" t="s">
        <v>164</v>
      </c>
      <c r="E797" s="192" t="s">
        <v>1252</v>
      </c>
      <c r="F797" s="193" t="s">
        <v>1253</v>
      </c>
      <c r="G797" s="194" t="s">
        <v>182</v>
      </c>
      <c r="H797" s="195">
        <v>86.8</v>
      </c>
      <c r="I797" s="196"/>
      <c r="J797" s="197">
        <f>ROUND(I797*H797,2)</f>
        <v>0</v>
      </c>
      <c r="K797" s="193" t="s">
        <v>21</v>
      </c>
      <c r="L797" s="59"/>
      <c r="M797" s="198" t="s">
        <v>21</v>
      </c>
      <c r="N797" s="199" t="s">
        <v>45</v>
      </c>
      <c r="O797" s="40"/>
      <c r="P797" s="200">
        <f>O797*H797</f>
        <v>0</v>
      </c>
      <c r="Q797" s="200">
        <v>1.6999999999999999E-3</v>
      </c>
      <c r="R797" s="200">
        <f>Q797*H797</f>
        <v>0.14756</v>
      </c>
      <c r="S797" s="200">
        <v>0</v>
      </c>
      <c r="T797" s="201">
        <f>S797*H797</f>
        <v>0</v>
      </c>
      <c r="AR797" s="22" t="s">
        <v>169</v>
      </c>
      <c r="AT797" s="22" t="s">
        <v>164</v>
      </c>
      <c r="AU797" s="22" t="s">
        <v>84</v>
      </c>
      <c r="AY797" s="22" t="s">
        <v>162</v>
      </c>
      <c r="BE797" s="202">
        <f>IF(N797="základní",J797,0)</f>
        <v>0</v>
      </c>
      <c r="BF797" s="202">
        <f>IF(N797="snížená",J797,0)</f>
        <v>0</v>
      </c>
      <c r="BG797" s="202">
        <f>IF(N797="zákl. přenesená",J797,0)</f>
        <v>0</v>
      </c>
      <c r="BH797" s="202">
        <f>IF(N797="sníž. přenesená",J797,0)</f>
        <v>0</v>
      </c>
      <c r="BI797" s="202">
        <f>IF(N797="nulová",J797,0)</f>
        <v>0</v>
      </c>
      <c r="BJ797" s="22" t="s">
        <v>82</v>
      </c>
      <c r="BK797" s="202">
        <f>ROUND(I797*H797,2)</f>
        <v>0</v>
      </c>
      <c r="BL797" s="22" t="s">
        <v>169</v>
      </c>
      <c r="BM797" s="22" t="s">
        <v>1254</v>
      </c>
    </row>
    <row r="798" spans="2:65" s="12" customFormat="1" ht="13.5">
      <c r="B798" s="215"/>
      <c r="C798" s="216"/>
      <c r="D798" s="226" t="s">
        <v>171</v>
      </c>
      <c r="E798" s="227" t="s">
        <v>21</v>
      </c>
      <c r="F798" s="228" t="s">
        <v>1255</v>
      </c>
      <c r="G798" s="216"/>
      <c r="H798" s="229">
        <v>86.8</v>
      </c>
      <c r="I798" s="220"/>
      <c r="J798" s="216"/>
      <c r="K798" s="216"/>
      <c r="L798" s="221"/>
      <c r="M798" s="222"/>
      <c r="N798" s="223"/>
      <c r="O798" s="223"/>
      <c r="P798" s="223"/>
      <c r="Q798" s="223"/>
      <c r="R798" s="223"/>
      <c r="S798" s="223"/>
      <c r="T798" s="224"/>
      <c r="AT798" s="225" t="s">
        <v>171</v>
      </c>
      <c r="AU798" s="225" t="s">
        <v>84</v>
      </c>
      <c r="AV798" s="12" t="s">
        <v>84</v>
      </c>
      <c r="AW798" s="12" t="s">
        <v>37</v>
      </c>
      <c r="AX798" s="12" t="s">
        <v>74</v>
      </c>
      <c r="AY798" s="225" t="s">
        <v>162</v>
      </c>
    </row>
    <row r="799" spans="2:65" s="1" customFormat="1" ht="31.5" customHeight="1">
      <c r="B799" s="39"/>
      <c r="C799" s="230" t="s">
        <v>1256</v>
      </c>
      <c r="D799" s="230" t="s">
        <v>275</v>
      </c>
      <c r="E799" s="231" t="s">
        <v>1257</v>
      </c>
      <c r="F799" s="232" t="s">
        <v>1258</v>
      </c>
      <c r="G799" s="233" t="s">
        <v>167</v>
      </c>
      <c r="H799" s="234">
        <v>14.321999999999999</v>
      </c>
      <c r="I799" s="235"/>
      <c r="J799" s="236">
        <f>ROUND(I799*H799,2)</f>
        <v>0</v>
      </c>
      <c r="K799" s="232" t="s">
        <v>168</v>
      </c>
      <c r="L799" s="237"/>
      <c r="M799" s="238" t="s">
        <v>21</v>
      </c>
      <c r="N799" s="239" t="s">
        <v>45</v>
      </c>
      <c r="O799" s="40"/>
      <c r="P799" s="200">
        <f>O799*H799</f>
        <v>0</v>
      </c>
      <c r="Q799" s="200">
        <v>1.4E-3</v>
      </c>
      <c r="R799" s="200">
        <f>Q799*H799</f>
        <v>2.0050799999999997E-2</v>
      </c>
      <c r="S799" s="200">
        <v>0</v>
      </c>
      <c r="T799" s="201">
        <f>S799*H799</f>
        <v>0</v>
      </c>
      <c r="AR799" s="22" t="s">
        <v>205</v>
      </c>
      <c r="AT799" s="22" t="s">
        <v>275</v>
      </c>
      <c r="AU799" s="22" t="s">
        <v>84</v>
      </c>
      <c r="AY799" s="22" t="s">
        <v>162</v>
      </c>
      <c r="BE799" s="202">
        <f>IF(N799="základní",J799,0)</f>
        <v>0</v>
      </c>
      <c r="BF799" s="202">
        <f>IF(N799="snížená",J799,0)</f>
        <v>0</v>
      </c>
      <c r="BG799" s="202">
        <f>IF(N799="zákl. přenesená",J799,0)</f>
        <v>0</v>
      </c>
      <c r="BH799" s="202">
        <f>IF(N799="sníž. přenesená",J799,0)</f>
        <v>0</v>
      </c>
      <c r="BI799" s="202">
        <f>IF(N799="nulová",J799,0)</f>
        <v>0</v>
      </c>
      <c r="BJ799" s="22" t="s">
        <v>82</v>
      </c>
      <c r="BK799" s="202">
        <f>ROUND(I799*H799,2)</f>
        <v>0</v>
      </c>
      <c r="BL799" s="22" t="s">
        <v>169</v>
      </c>
      <c r="BM799" s="22" t="s">
        <v>1259</v>
      </c>
    </row>
    <row r="800" spans="2:65" s="12" customFormat="1" ht="13.5">
      <c r="B800" s="215"/>
      <c r="C800" s="216"/>
      <c r="D800" s="205" t="s">
        <v>171</v>
      </c>
      <c r="E800" s="217" t="s">
        <v>21</v>
      </c>
      <c r="F800" s="218" t="s">
        <v>1260</v>
      </c>
      <c r="G800" s="216"/>
      <c r="H800" s="219">
        <v>13.02</v>
      </c>
      <c r="I800" s="220"/>
      <c r="J800" s="216"/>
      <c r="K800" s="216"/>
      <c r="L800" s="221"/>
      <c r="M800" s="222"/>
      <c r="N800" s="223"/>
      <c r="O800" s="223"/>
      <c r="P800" s="223"/>
      <c r="Q800" s="223"/>
      <c r="R800" s="223"/>
      <c r="S800" s="223"/>
      <c r="T800" s="224"/>
      <c r="AT800" s="225" t="s">
        <v>171</v>
      </c>
      <c r="AU800" s="225" t="s">
        <v>84</v>
      </c>
      <c r="AV800" s="12" t="s">
        <v>84</v>
      </c>
      <c r="AW800" s="12" t="s">
        <v>37</v>
      </c>
      <c r="AX800" s="12" t="s">
        <v>74</v>
      </c>
      <c r="AY800" s="225" t="s">
        <v>162</v>
      </c>
    </row>
    <row r="801" spans="2:65" s="12" customFormat="1" ht="13.5">
      <c r="B801" s="215"/>
      <c r="C801" s="216"/>
      <c r="D801" s="226" t="s">
        <v>171</v>
      </c>
      <c r="E801" s="216"/>
      <c r="F801" s="228" t="s">
        <v>1261</v>
      </c>
      <c r="G801" s="216"/>
      <c r="H801" s="229">
        <v>14.321999999999999</v>
      </c>
      <c r="I801" s="220"/>
      <c r="J801" s="216"/>
      <c r="K801" s="216"/>
      <c r="L801" s="221"/>
      <c r="M801" s="222"/>
      <c r="N801" s="223"/>
      <c r="O801" s="223"/>
      <c r="P801" s="223"/>
      <c r="Q801" s="223"/>
      <c r="R801" s="223"/>
      <c r="S801" s="223"/>
      <c r="T801" s="224"/>
      <c r="AT801" s="225" t="s">
        <v>171</v>
      </c>
      <c r="AU801" s="225" t="s">
        <v>84</v>
      </c>
      <c r="AV801" s="12" t="s">
        <v>84</v>
      </c>
      <c r="AW801" s="12" t="s">
        <v>6</v>
      </c>
      <c r="AX801" s="12" t="s">
        <v>82</v>
      </c>
      <c r="AY801" s="225" t="s">
        <v>162</v>
      </c>
    </row>
    <row r="802" spans="2:65" s="1" customFormat="1" ht="22.5" customHeight="1">
      <c r="B802" s="39"/>
      <c r="C802" s="191" t="s">
        <v>1262</v>
      </c>
      <c r="D802" s="191" t="s">
        <v>164</v>
      </c>
      <c r="E802" s="192" t="s">
        <v>1263</v>
      </c>
      <c r="F802" s="193" t="s">
        <v>1264</v>
      </c>
      <c r="G802" s="194" t="s">
        <v>182</v>
      </c>
      <c r="H802" s="195">
        <v>317.24</v>
      </c>
      <c r="I802" s="196"/>
      <c r="J802" s="197">
        <f>ROUND(I802*H802,2)</f>
        <v>0</v>
      </c>
      <c r="K802" s="193" t="s">
        <v>168</v>
      </c>
      <c r="L802" s="59"/>
      <c r="M802" s="198" t="s">
        <v>21</v>
      </c>
      <c r="N802" s="199" t="s">
        <v>45</v>
      </c>
      <c r="O802" s="40"/>
      <c r="P802" s="200">
        <f>O802*H802</f>
        <v>0</v>
      </c>
      <c r="Q802" s="200">
        <v>2.5017000000000003E-4</v>
      </c>
      <c r="R802" s="200">
        <f>Q802*H802</f>
        <v>7.936393080000001E-2</v>
      </c>
      <c r="S802" s="200">
        <v>0</v>
      </c>
      <c r="T802" s="201">
        <f>S802*H802</f>
        <v>0</v>
      </c>
      <c r="AR802" s="22" t="s">
        <v>169</v>
      </c>
      <c r="AT802" s="22" t="s">
        <v>164</v>
      </c>
      <c r="AU802" s="22" t="s">
        <v>84</v>
      </c>
      <c r="AY802" s="22" t="s">
        <v>162</v>
      </c>
      <c r="BE802" s="202">
        <f>IF(N802="základní",J802,0)</f>
        <v>0</v>
      </c>
      <c r="BF802" s="202">
        <f>IF(N802="snížená",J802,0)</f>
        <v>0</v>
      </c>
      <c r="BG802" s="202">
        <f>IF(N802="zákl. přenesená",J802,0)</f>
        <v>0</v>
      </c>
      <c r="BH802" s="202">
        <f>IF(N802="sníž. přenesená",J802,0)</f>
        <v>0</v>
      </c>
      <c r="BI802" s="202">
        <f>IF(N802="nulová",J802,0)</f>
        <v>0</v>
      </c>
      <c r="BJ802" s="22" t="s">
        <v>82</v>
      </c>
      <c r="BK802" s="202">
        <f>ROUND(I802*H802,2)</f>
        <v>0</v>
      </c>
      <c r="BL802" s="22" t="s">
        <v>169</v>
      </c>
      <c r="BM802" s="22" t="s">
        <v>1265</v>
      </c>
    </row>
    <row r="803" spans="2:65" s="11" customFormat="1" ht="13.5">
      <c r="B803" s="203"/>
      <c r="C803" s="204"/>
      <c r="D803" s="205" t="s">
        <v>171</v>
      </c>
      <c r="E803" s="206" t="s">
        <v>21</v>
      </c>
      <c r="F803" s="207" t="s">
        <v>1266</v>
      </c>
      <c r="G803" s="204"/>
      <c r="H803" s="208" t="s">
        <v>21</v>
      </c>
      <c r="I803" s="209"/>
      <c r="J803" s="204"/>
      <c r="K803" s="204"/>
      <c r="L803" s="210"/>
      <c r="M803" s="211"/>
      <c r="N803" s="212"/>
      <c r="O803" s="212"/>
      <c r="P803" s="212"/>
      <c r="Q803" s="212"/>
      <c r="R803" s="212"/>
      <c r="S803" s="212"/>
      <c r="T803" s="213"/>
      <c r="AT803" s="214" t="s">
        <v>171</v>
      </c>
      <c r="AU803" s="214" t="s">
        <v>84</v>
      </c>
      <c r="AV803" s="11" t="s">
        <v>82</v>
      </c>
      <c r="AW803" s="11" t="s">
        <v>37</v>
      </c>
      <c r="AX803" s="11" t="s">
        <v>74</v>
      </c>
      <c r="AY803" s="214" t="s">
        <v>162</v>
      </c>
    </row>
    <row r="804" spans="2:65" s="12" customFormat="1" ht="13.5">
      <c r="B804" s="215"/>
      <c r="C804" s="216"/>
      <c r="D804" s="205" t="s">
        <v>171</v>
      </c>
      <c r="E804" s="217" t="s">
        <v>21</v>
      </c>
      <c r="F804" s="218" t="s">
        <v>1267</v>
      </c>
      <c r="G804" s="216"/>
      <c r="H804" s="219">
        <v>86.8</v>
      </c>
      <c r="I804" s="220"/>
      <c r="J804" s="216"/>
      <c r="K804" s="216"/>
      <c r="L804" s="221"/>
      <c r="M804" s="222"/>
      <c r="N804" s="223"/>
      <c r="O804" s="223"/>
      <c r="P804" s="223"/>
      <c r="Q804" s="223"/>
      <c r="R804" s="223"/>
      <c r="S804" s="223"/>
      <c r="T804" s="224"/>
      <c r="AT804" s="225" t="s">
        <v>171</v>
      </c>
      <c r="AU804" s="225" t="s">
        <v>84</v>
      </c>
      <c r="AV804" s="12" t="s">
        <v>84</v>
      </c>
      <c r="AW804" s="12" t="s">
        <v>37</v>
      </c>
      <c r="AX804" s="12" t="s">
        <v>74</v>
      </c>
      <c r="AY804" s="225" t="s">
        <v>162</v>
      </c>
    </row>
    <row r="805" spans="2:65" s="11" customFormat="1" ht="13.5">
      <c r="B805" s="203"/>
      <c r="C805" s="204"/>
      <c r="D805" s="205" t="s">
        <v>171</v>
      </c>
      <c r="E805" s="206" t="s">
        <v>21</v>
      </c>
      <c r="F805" s="207" t="s">
        <v>1268</v>
      </c>
      <c r="G805" s="204"/>
      <c r="H805" s="208" t="s">
        <v>21</v>
      </c>
      <c r="I805" s="209"/>
      <c r="J805" s="204"/>
      <c r="K805" s="204"/>
      <c r="L805" s="210"/>
      <c r="M805" s="211"/>
      <c r="N805" s="212"/>
      <c r="O805" s="212"/>
      <c r="P805" s="212"/>
      <c r="Q805" s="212"/>
      <c r="R805" s="212"/>
      <c r="S805" s="212"/>
      <c r="T805" s="213"/>
      <c r="AT805" s="214" t="s">
        <v>171</v>
      </c>
      <c r="AU805" s="214" t="s">
        <v>84</v>
      </c>
      <c r="AV805" s="11" t="s">
        <v>82</v>
      </c>
      <c r="AW805" s="11" t="s">
        <v>37</v>
      </c>
      <c r="AX805" s="11" t="s">
        <v>74</v>
      </c>
      <c r="AY805" s="214" t="s">
        <v>162</v>
      </c>
    </row>
    <row r="806" spans="2:65" s="12" customFormat="1" ht="13.5">
      <c r="B806" s="215"/>
      <c r="C806" s="216"/>
      <c r="D806" s="205" t="s">
        <v>171</v>
      </c>
      <c r="E806" s="217" t="s">
        <v>21</v>
      </c>
      <c r="F806" s="218" t="s">
        <v>1269</v>
      </c>
      <c r="G806" s="216"/>
      <c r="H806" s="219">
        <v>89.2</v>
      </c>
      <c r="I806" s="220"/>
      <c r="J806" s="216"/>
      <c r="K806" s="216"/>
      <c r="L806" s="221"/>
      <c r="M806" s="222"/>
      <c r="N806" s="223"/>
      <c r="O806" s="223"/>
      <c r="P806" s="223"/>
      <c r="Q806" s="223"/>
      <c r="R806" s="223"/>
      <c r="S806" s="223"/>
      <c r="T806" s="224"/>
      <c r="AT806" s="225" t="s">
        <v>171</v>
      </c>
      <c r="AU806" s="225" t="s">
        <v>84</v>
      </c>
      <c r="AV806" s="12" t="s">
        <v>84</v>
      </c>
      <c r="AW806" s="12" t="s">
        <v>37</v>
      </c>
      <c r="AX806" s="12" t="s">
        <v>74</v>
      </c>
      <c r="AY806" s="225" t="s">
        <v>162</v>
      </c>
    </row>
    <row r="807" spans="2:65" s="11" customFormat="1" ht="13.5">
      <c r="B807" s="203"/>
      <c r="C807" s="204"/>
      <c r="D807" s="205" t="s">
        <v>171</v>
      </c>
      <c r="E807" s="206" t="s">
        <v>21</v>
      </c>
      <c r="F807" s="207" t="s">
        <v>1270</v>
      </c>
      <c r="G807" s="204"/>
      <c r="H807" s="208" t="s">
        <v>21</v>
      </c>
      <c r="I807" s="209"/>
      <c r="J807" s="204"/>
      <c r="K807" s="204"/>
      <c r="L807" s="210"/>
      <c r="M807" s="211"/>
      <c r="N807" s="212"/>
      <c r="O807" s="212"/>
      <c r="P807" s="212"/>
      <c r="Q807" s="212"/>
      <c r="R807" s="212"/>
      <c r="S807" s="212"/>
      <c r="T807" s="213"/>
      <c r="AT807" s="214" t="s">
        <v>171</v>
      </c>
      <c r="AU807" s="214" t="s">
        <v>84</v>
      </c>
      <c r="AV807" s="11" t="s">
        <v>82</v>
      </c>
      <c r="AW807" s="11" t="s">
        <v>37</v>
      </c>
      <c r="AX807" s="11" t="s">
        <v>74</v>
      </c>
      <c r="AY807" s="214" t="s">
        <v>162</v>
      </c>
    </row>
    <row r="808" spans="2:65" s="12" customFormat="1" ht="13.5">
      <c r="B808" s="215"/>
      <c r="C808" s="216"/>
      <c r="D808" s="205" t="s">
        <v>171</v>
      </c>
      <c r="E808" s="217" t="s">
        <v>21</v>
      </c>
      <c r="F808" s="218" t="s">
        <v>1271</v>
      </c>
      <c r="G808" s="216"/>
      <c r="H808" s="219">
        <v>12.6</v>
      </c>
      <c r="I808" s="220"/>
      <c r="J808" s="216"/>
      <c r="K808" s="216"/>
      <c r="L808" s="221"/>
      <c r="M808" s="222"/>
      <c r="N808" s="223"/>
      <c r="O808" s="223"/>
      <c r="P808" s="223"/>
      <c r="Q808" s="223"/>
      <c r="R808" s="223"/>
      <c r="S808" s="223"/>
      <c r="T808" s="224"/>
      <c r="AT808" s="225" t="s">
        <v>171</v>
      </c>
      <c r="AU808" s="225" t="s">
        <v>84</v>
      </c>
      <c r="AV808" s="12" t="s">
        <v>84</v>
      </c>
      <c r="AW808" s="12" t="s">
        <v>37</v>
      </c>
      <c r="AX808" s="12" t="s">
        <v>74</v>
      </c>
      <c r="AY808" s="225" t="s">
        <v>162</v>
      </c>
    </row>
    <row r="809" spans="2:65" s="11" customFormat="1" ht="13.5">
      <c r="B809" s="203"/>
      <c r="C809" s="204"/>
      <c r="D809" s="205" t="s">
        <v>171</v>
      </c>
      <c r="E809" s="206" t="s">
        <v>21</v>
      </c>
      <c r="F809" s="207" t="s">
        <v>1272</v>
      </c>
      <c r="G809" s="204"/>
      <c r="H809" s="208" t="s">
        <v>21</v>
      </c>
      <c r="I809" s="209"/>
      <c r="J809" s="204"/>
      <c r="K809" s="204"/>
      <c r="L809" s="210"/>
      <c r="M809" s="211"/>
      <c r="N809" s="212"/>
      <c r="O809" s="212"/>
      <c r="P809" s="212"/>
      <c r="Q809" s="212"/>
      <c r="R809" s="212"/>
      <c r="S809" s="212"/>
      <c r="T809" s="213"/>
      <c r="AT809" s="214" t="s">
        <v>171</v>
      </c>
      <c r="AU809" s="214" t="s">
        <v>84</v>
      </c>
      <c r="AV809" s="11" t="s">
        <v>82</v>
      </c>
      <c r="AW809" s="11" t="s">
        <v>37</v>
      </c>
      <c r="AX809" s="11" t="s">
        <v>74</v>
      </c>
      <c r="AY809" s="214" t="s">
        <v>162</v>
      </c>
    </row>
    <row r="810" spans="2:65" s="12" customFormat="1" ht="13.5">
      <c r="B810" s="215"/>
      <c r="C810" s="216"/>
      <c r="D810" s="226" t="s">
        <v>171</v>
      </c>
      <c r="E810" s="227" t="s">
        <v>21</v>
      </c>
      <c r="F810" s="228" t="s">
        <v>1273</v>
      </c>
      <c r="G810" s="216"/>
      <c r="H810" s="229">
        <v>128.63999999999999</v>
      </c>
      <c r="I810" s="220"/>
      <c r="J810" s="216"/>
      <c r="K810" s="216"/>
      <c r="L810" s="221"/>
      <c r="M810" s="222"/>
      <c r="N810" s="223"/>
      <c r="O810" s="223"/>
      <c r="P810" s="223"/>
      <c r="Q810" s="223"/>
      <c r="R810" s="223"/>
      <c r="S810" s="223"/>
      <c r="T810" s="224"/>
      <c r="AT810" s="225" t="s">
        <v>171</v>
      </c>
      <c r="AU810" s="225" t="s">
        <v>84</v>
      </c>
      <c r="AV810" s="12" t="s">
        <v>84</v>
      </c>
      <c r="AW810" s="12" t="s">
        <v>37</v>
      </c>
      <c r="AX810" s="12" t="s">
        <v>74</v>
      </c>
      <c r="AY810" s="225" t="s">
        <v>162</v>
      </c>
    </row>
    <row r="811" spans="2:65" s="1" customFormat="1" ht="22.5" customHeight="1">
      <c r="B811" s="39"/>
      <c r="C811" s="230" t="s">
        <v>1274</v>
      </c>
      <c r="D811" s="230" t="s">
        <v>275</v>
      </c>
      <c r="E811" s="231" t="s">
        <v>1275</v>
      </c>
      <c r="F811" s="232" t="s">
        <v>1276</v>
      </c>
      <c r="G811" s="233" t="s">
        <v>182</v>
      </c>
      <c r="H811" s="234">
        <v>91.14</v>
      </c>
      <c r="I811" s="235"/>
      <c r="J811" s="236">
        <f>ROUND(I811*H811,2)</f>
        <v>0</v>
      </c>
      <c r="K811" s="232" t="s">
        <v>168</v>
      </c>
      <c r="L811" s="237"/>
      <c r="M811" s="238" t="s">
        <v>21</v>
      </c>
      <c r="N811" s="239" t="s">
        <v>45</v>
      </c>
      <c r="O811" s="40"/>
      <c r="P811" s="200">
        <f>O811*H811</f>
        <v>0</v>
      </c>
      <c r="Q811" s="200">
        <v>2.0000000000000001E-4</v>
      </c>
      <c r="R811" s="200">
        <f>Q811*H811</f>
        <v>1.8228000000000001E-2</v>
      </c>
      <c r="S811" s="200">
        <v>0</v>
      </c>
      <c r="T811" s="201">
        <f>S811*H811</f>
        <v>0</v>
      </c>
      <c r="AR811" s="22" t="s">
        <v>205</v>
      </c>
      <c r="AT811" s="22" t="s">
        <v>275</v>
      </c>
      <c r="AU811" s="22" t="s">
        <v>84</v>
      </c>
      <c r="AY811" s="22" t="s">
        <v>162</v>
      </c>
      <c r="BE811" s="202">
        <f>IF(N811="základní",J811,0)</f>
        <v>0</v>
      </c>
      <c r="BF811" s="202">
        <f>IF(N811="snížená",J811,0)</f>
        <v>0</v>
      </c>
      <c r="BG811" s="202">
        <f>IF(N811="zákl. přenesená",J811,0)</f>
        <v>0</v>
      </c>
      <c r="BH811" s="202">
        <f>IF(N811="sníž. přenesená",J811,0)</f>
        <v>0</v>
      </c>
      <c r="BI811" s="202">
        <f>IF(N811="nulová",J811,0)</f>
        <v>0</v>
      </c>
      <c r="BJ811" s="22" t="s">
        <v>82</v>
      </c>
      <c r="BK811" s="202">
        <f>ROUND(I811*H811,2)</f>
        <v>0</v>
      </c>
      <c r="BL811" s="22" t="s">
        <v>169</v>
      </c>
      <c r="BM811" s="22" t="s">
        <v>1277</v>
      </c>
    </row>
    <row r="812" spans="2:65" s="12" customFormat="1" ht="13.5">
      <c r="B812" s="215"/>
      <c r="C812" s="216"/>
      <c r="D812" s="226" t="s">
        <v>171</v>
      </c>
      <c r="E812" s="216"/>
      <c r="F812" s="228" t="s">
        <v>1278</v>
      </c>
      <c r="G812" s="216"/>
      <c r="H812" s="229">
        <v>91.14</v>
      </c>
      <c r="I812" s="220"/>
      <c r="J812" s="216"/>
      <c r="K812" s="216"/>
      <c r="L812" s="221"/>
      <c r="M812" s="222"/>
      <c r="N812" s="223"/>
      <c r="O812" s="223"/>
      <c r="P812" s="223"/>
      <c r="Q812" s="223"/>
      <c r="R812" s="223"/>
      <c r="S812" s="223"/>
      <c r="T812" s="224"/>
      <c r="AT812" s="225" t="s">
        <v>171</v>
      </c>
      <c r="AU812" s="225" t="s">
        <v>84</v>
      </c>
      <c r="AV812" s="12" t="s">
        <v>84</v>
      </c>
      <c r="AW812" s="12" t="s">
        <v>6</v>
      </c>
      <c r="AX812" s="12" t="s">
        <v>82</v>
      </c>
      <c r="AY812" s="225" t="s">
        <v>162</v>
      </c>
    </row>
    <row r="813" spans="2:65" s="1" customFormat="1" ht="22.5" customHeight="1">
      <c r="B813" s="39"/>
      <c r="C813" s="230" t="s">
        <v>1279</v>
      </c>
      <c r="D813" s="230" t="s">
        <v>275</v>
      </c>
      <c r="E813" s="231" t="s">
        <v>1280</v>
      </c>
      <c r="F813" s="232" t="s">
        <v>1281</v>
      </c>
      <c r="G813" s="233" t="s">
        <v>182</v>
      </c>
      <c r="H813" s="234">
        <v>93.66</v>
      </c>
      <c r="I813" s="235"/>
      <c r="J813" s="236">
        <f>ROUND(I813*H813,2)</f>
        <v>0</v>
      </c>
      <c r="K813" s="232" t="s">
        <v>168</v>
      </c>
      <c r="L813" s="237"/>
      <c r="M813" s="238" t="s">
        <v>21</v>
      </c>
      <c r="N813" s="239" t="s">
        <v>45</v>
      </c>
      <c r="O813" s="40"/>
      <c r="P813" s="200">
        <f>O813*H813</f>
        <v>0</v>
      </c>
      <c r="Q813" s="200">
        <v>2.9999999999999997E-4</v>
      </c>
      <c r="R813" s="200">
        <f>Q813*H813</f>
        <v>2.8097999999999998E-2</v>
      </c>
      <c r="S813" s="200">
        <v>0</v>
      </c>
      <c r="T813" s="201">
        <f>S813*H813</f>
        <v>0</v>
      </c>
      <c r="AR813" s="22" t="s">
        <v>205</v>
      </c>
      <c r="AT813" s="22" t="s">
        <v>275</v>
      </c>
      <c r="AU813" s="22" t="s">
        <v>84</v>
      </c>
      <c r="AY813" s="22" t="s">
        <v>162</v>
      </c>
      <c r="BE813" s="202">
        <f>IF(N813="základní",J813,0)</f>
        <v>0</v>
      </c>
      <c r="BF813" s="202">
        <f>IF(N813="snížená",J813,0)</f>
        <v>0</v>
      </c>
      <c r="BG813" s="202">
        <f>IF(N813="zákl. přenesená",J813,0)</f>
        <v>0</v>
      </c>
      <c r="BH813" s="202">
        <f>IF(N813="sníž. přenesená",J813,0)</f>
        <v>0</v>
      </c>
      <c r="BI813" s="202">
        <f>IF(N813="nulová",J813,0)</f>
        <v>0</v>
      </c>
      <c r="BJ813" s="22" t="s">
        <v>82</v>
      </c>
      <c r="BK813" s="202">
        <f>ROUND(I813*H813,2)</f>
        <v>0</v>
      </c>
      <c r="BL813" s="22" t="s">
        <v>169</v>
      </c>
      <c r="BM813" s="22" t="s">
        <v>1282</v>
      </c>
    </row>
    <row r="814" spans="2:65" s="12" customFormat="1" ht="13.5">
      <c r="B814" s="215"/>
      <c r="C814" s="216"/>
      <c r="D814" s="226" t="s">
        <v>171</v>
      </c>
      <c r="E814" s="216"/>
      <c r="F814" s="228" t="s">
        <v>1283</v>
      </c>
      <c r="G814" s="216"/>
      <c r="H814" s="229">
        <v>93.66</v>
      </c>
      <c r="I814" s="220"/>
      <c r="J814" s="216"/>
      <c r="K814" s="216"/>
      <c r="L814" s="221"/>
      <c r="M814" s="222"/>
      <c r="N814" s="223"/>
      <c r="O814" s="223"/>
      <c r="P814" s="223"/>
      <c r="Q814" s="223"/>
      <c r="R814" s="223"/>
      <c r="S814" s="223"/>
      <c r="T814" s="224"/>
      <c r="AT814" s="225" t="s">
        <v>171</v>
      </c>
      <c r="AU814" s="225" t="s">
        <v>84</v>
      </c>
      <c r="AV814" s="12" t="s">
        <v>84</v>
      </c>
      <c r="AW814" s="12" t="s">
        <v>6</v>
      </c>
      <c r="AX814" s="12" t="s">
        <v>82</v>
      </c>
      <c r="AY814" s="225" t="s">
        <v>162</v>
      </c>
    </row>
    <row r="815" spans="2:65" s="1" customFormat="1" ht="22.5" customHeight="1">
      <c r="B815" s="39"/>
      <c r="C815" s="230" t="s">
        <v>1284</v>
      </c>
      <c r="D815" s="230" t="s">
        <v>275</v>
      </c>
      <c r="E815" s="231" t="s">
        <v>1285</v>
      </c>
      <c r="F815" s="232" t="s">
        <v>1286</v>
      </c>
      <c r="G815" s="233" t="s">
        <v>182</v>
      </c>
      <c r="H815" s="234">
        <v>13.23</v>
      </c>
      <c r="I815" s="235"/>
      <c r="J815" s="236">
        <f>ROUND(I815*H815,2)</f>
        <v>0</v>
      </c>
      <c r="K815" s="232" t="s">
        <v>168</v>
      </c>
      <c r="L815" s="237"/>
      <c r="M815" s="238" t="s">
        <v>21</v>
      </c>
      <c r="N815" s="239" t="s">
        <v>45</v>
      </c>
      <c r="O815" s="40"/>
      <c r="P815" s="200">
        <f>O815*H815</f>
        <v>0</v>
      </c>
      <c r="Q815" s="200">
        <v>5.0000000000000001E-4</v>
      </c>
      <c r="R815" s="200">
        <f>Q815*H815</f>
        <v>6.6150000000000002E-3</v>
      </c>
      <c r="S815" s="200">
        <v>0</v>
      </c>
      <c r="T815" s="201">
        <f>S815*H815</f>
        <v>0</v>
      </c>
      <c r="AR815" s="22" t="s">
        <v>205</v>
      </c>
      <c r="AT815" s="22" t="s">
        <v>275</v>
      </c>
      <c r="AU815" s="22" t="s">
        <v>84</v>
      </c>
      <c r="AY815" s="22" t="s">
        <v>162</v>
      </c>
      <c r="BE815" s="202">
        <f>IF(N815="základní",J815,0)</f>
        <v>0</v>
      </c>
      <c r="BF815" s="202">
        <f>IF(N815="snížená",J815,0)</f>
        <v>0</v>
      </c>
      <c r="BG815" s="202">
        <f>IF(N815="zákl. přenesená",J815,0)</f>
        <v>0</v>
      </c>
      <c r="BH815" s="202">
        <f>IF(N815="sníž. přenesená",J815,0)</f>
        <v>0</v>
      </c>
      <c r="BI815" s="202">
        <f>IF(N815="nulová",J815,0)</f>
        <v>0</v>
      </c>
      <c r="BJ815" s="22" t="s">
        <v>82</v>
      </c>
      <c r="BK815" s="202">
        <f>ROUND(I815*H815,2)</f>
        <v>0</v>
      </c>
      <c r="BL815" s="22" t="s">
        <v>169</v>
      </c>
      <c r="BM815" s="22" t="s">
        <v>1287</v>
      </c>
    </row>
    <row r="816" spans="2:65" s="12" customFormat="1" ht="13.5">
      <c r="B816" s="215"/>
      <c r="C816" s="216"/>
      <c r="D816" s="226" t="s">
        <v>171</v>
      </c>
      <c r="E816" s="216"/>
      <c r="F816" s="228" t="s">
        <v>1288</v>
      </c>
      <c r="G816" s="216"/>
      <c r="H816" s="229">
        <v>13.23</v>
      </c>
      <c r="I816" s="220"/>
      <c r="J816" s="216"/>
      <c r="K816" s="216"/>
      <c r="L816" s="221"/>
      <c r="M816" s="222"/>
      <c r="N816" s="223"/>
      <c r="O816" s="223"/>
      <c r="P816" s="223"/>
      <c r="Q816" s="223"/>
      <c r="R816" s="223"/>
      <c r="S816" s="223"/>
      <c r="T816" s="224"/>
      <c r="AT816" s="225" t="s">
        <v>171</v>
      </c>
      <c r="AU816" s="225" t="s">
        <v>84</v>
      </c>
      <c r="AV816" s="12" t="s">
        <v>84</v>
      </c>
      <c r="AW816" s="12" t="s">
        <v>6</v>
      </c>
      <c r="AX816" s="12" t="s">
        <v>82</v>
      </c>
      <c r="AY816" s="225" t="s">
        <v>162</v>
      </c>
    </row>
    <row r="817" spans="2:65" s="1" customFormat="1" ht="22.5" customHeight="1">
      <c r="B817" s="39"/>
      <c r="C817" s="230" t="s">
        <v>1289</v>
      </c>
      <c r="D817" s="230" t="s">
        <v>275</v>
      </c>
      <c r="E817" s="231" t="s">
        <v>1290</v>
      </c>
      <c r="F817" s="232" t="s">
        <v>1291</v>
      </c>
      <c r="G817" s="233" t="s">
        <v>182</v>
      </c>
      <c r="H817" s="234">
        <v>135.072</v>
      </c>
      <c r="I817" s="235"/>
      <c r="J817" s="236">
        <f>ROUND(I817*H817,2)</f>
        <v>0</v>
      </c>
      <c r="K817" s="232" t="s">
        <v>168</v>
      </c>
      <c r="L817" s="237"/>
      <c r="M817" s="238" t="s">
        <v>21</v>
      </c>
      <c r="N817" s="239" t="s">
        <v>45</v>
      </c>
      <c r="O817" s="40"/>
      <c r="P817" s="200">
        <f>O817*H817</f>
        <v>0</v>
      </c>
      <c r="Q817" s="200">
        <v>2.0000000000000002E-5</v>
      </c>
      <c r="R817" s="200">
        <f>Q817*H817</f>
        <v>2.7014400000000003E-3</v>
      </c>
      <c r="S817" s="200">
        <v>0</v>
      </c>
      <c r="T817" s="201">
        <f>S817*H817</f>
        <v>0</v>
      </c>
      <c r="AR817" s="22" t="s">
        <v>205</v>
      </c>
      <c r="AT817" s="22" t="s">
        <v>275</v>
      </c>
      <c r="AU817" s="22" t="s">
        <v>84</v>
      </c>
      <c r="AY817" s="22" t="s">
        <v>162</v>
      </c>
      <c r="BE817" s="202">
        <f>IF(N817="základní",J817,0)</f>
        <v>0</v>
      </c>
      <c r="BF817" s="202">
        <f>IF(N817="snížená",J817,0)</f>
        <v>0</v>
      </c>
      <c r="BG817" s="202">
        <f>IF(N817="zákl. přenesená",J817,0)</f>
        <v>0</v>
      </c>
      <c r="BH817" s="202">
        <f>IF(N817="sníž. přenesená",J817,0)</f>
        <v>0</v>
      </c>
      <c r="BI817" s="202">
        <f>IF(N817="nulová",J817,0)</f>
        <v>0</v>
      </c>
      <c r="BJ817" s="22" t="s">
        <v>82</v>
      </c>
      <c r="BK817" s="202">
        <f>ROUND(I817*H817,2)</f>
        <v>0</v>
      </c>
      <c r="BL817" s="22" t="s">
        <v>169</v>
      </c>
      <c r="BM817" s="22" t="s">
        <v>1292</v>
      </c>
    </row>
    <row r="818" spans="2:65" s="12" customFormat="1" ht="13.5">
      <c r="B818" s="215"/>
      <c r="C818" s="216"/>
      <c r="D818" s="226" t="s">
        <v>171</v>
      </c>
      <c r="E818" s="216"/>
      <c r="F818" s="228" t="s">
        <v>1293</v>
      </c>
      <c r="G818" s="216"/>
      <c r="H818" s="229">
        <v>135.072</v>
      </c>
      <c r="I818" s="220"/>
      <c r="J818" s="216"/>
      <c r="K818" s="216"/>
      <c r="L818" s="221"/>
      <c r="M818" s="222"/>
      <c r="N818" s="223"/>
      <c r="O818" s="223"/>
      <c r="P818" s="223"/>
      <c r="Q818" s="223"/>
      <c r="R818" s="223"/>
      <c r="S818" s="223"/>
      <c r="T818" s="224"/>
      <c r="AT818" s="225" t="s">
        <v>171</v>
      </c>
      <c r="AU818" s="225" t="s">
        <v>84</v>
      </c>
      <c r="AV818" s="12" t="s">
        <v>84</v>
      </c>
      <c r="AW818" s="12" t="s">
        <v>6</v>
      </c>
      <c r="AX818" s="12" t="s">
        <v>82</v>
      </c>
      <c r="AY818" s="225" t="s">
        <v>162</v>
      </c>
    </row>
    <row r="819" spans="2:65" s="1" customFormat="1" ht="31.5" customHeight="1">
      <c r="B819" s="39"/>
      <c r="C819" s="191" t="s">
        <v>1294</v>
      </c>
      <c r="D819" s="191" t="s">
        <v>164</v>
      </c>
      <c r="E819" s="192" t="s">
        <v>1295</v>
      </c>
      <c r="F819" s="193" t="s">
        <v>1296</v>
      </c>
      <c r="G819" s="194" t="s">
        <v>167</v>
      </c>
      <c r="H819" s="195">
        <v>57.683</v>
      </c>
      <c r="I819" s="196"/>
      <c r="J819" s="197">
        <f>ROUND(I819*H819,2)</f>
        <v>0</v>
      </c>
      <c r="K819" s="193" t="s">
        <v>168</v>
      </c>
      <c r="L819" s="59"/>
      <c r="M819" s="198" t="s">
        <v>21</v>
      </c>
      <c r="N819" s="199" t="s">
        <v>45</v>
      </c>
      <c r="O819" s="40"/>
      <c r="P819" s="200">
        <f>O819*H819</f>
        <v>0</v>
      </c>
      <c r="Q819" s="200">
        <v>6.28E-3</v>
      </c>
      <c r="R819" s="200">
        <f>Q819*H819</f>
        <v>0.36224923999999997</v>
      </c>
      <c r="S819" s="200">
        <v>0</v>
      </c>
      <c r="T819" s="201">
        <f>S819*H819</f>
        <v>0</v>
      </c>
      <c r="AR819" s="22" t="s">
        <v>169</v>
      </c>
      <c r="AT819" s="22" t="s">
        <v>164</v>
      </c>
      <c r="AU819" s="22" t="s">
        <v>84</v>
      </c>
      <c r="AY819" s="22" t="s">
        <v>162</v>
      </c>
      <c r="BE819" s="202">
        <f>IF(N819="základní",J819,0)</f>
        <v>0</v>
      </c>
      <c r="BF819" s="202">
        <f>IF(N819="snížená",J819,0)</f>
        <v>0</v>
      </c>
      <c r="BG819" s="202">
        <f>IF(N819="zákl. přenesená",J819,0)</f>
        <v>0</v>
      </c>
      <c r="BH819" s="202">
        <f>IF(N819="sníž. přenesená",J819,0)</f>
        <v>0</v>
      </c>
      <c r="BI819" s="202">
        <f>IF(N819="nulová",J819,0)</f>
        <v>0</v>
      </c>
      <c r="BJ819" s="22" t="s">
        <v>82</v>
      </c>
      <c r="BK819" s="202">
        <f>ROUND(I819*H819,2)</f>
        <v>0</v>
      </c>
      <c r="BL819" s="22" t="s">
        <v>169</v>
      </c>
      <c r="BM819" s="22" t="s">
        <v>1297</v>
      </c>
    </row>
    <row r="820" spans="2:65" s="1" customFormat="1" ht="31.5" customHeight="1">
      <c r="B820" s="39"/>
      <c r="C820" s="191" t="s">
        <v>1298</v>
      </c>
      <c r="D820" s="191" t="s">
        <v>164</v>
      </c>
      <c r="E820" s="192" t="s">
        <v>1299</v>
      </c>
      <c r="F820" s="193" t="s">
        <v>1300</v>
      </c>
      <c r="G820" s="194" t="s">
        <v>167</v>
      </c>
      <c r="H820" s="195">
        <v>873.95799999999997</v>
      </c>
      <c r="I820" s="196"/>
      <c r="J820" s="197">
        <f>ROUND(I820*H820,2)</f>
        <v>0</v>
      </c>
      <c r="K820" s="193" t="s">
        <v>168</v>
      </c>
      <c r="L820" s="59"/>
      <c r="M820" s="198" t="s">
        <v>21</v>
      </c>
      <c r="N820" s="199" t="s">
        <v>45</v>
      </c>
      <c r="O820" s="40"/>
      <c r="P820" s="200">
        <f>O820*H820</f>
        <v>0</v>
      </c>
      <c r="Q820" s="200">
        <v>3.48E-3</v>
      </c>
      <c r="R820" s="200">
        <f>Q820*H820</f>
        <v>3.0413738399999999</v>
      </c>
      <c r="S820" s="200">
        <v>0</v>
      </c>
      <c r="T820" s="201">
        <f>S820*H820</f>
        <v>0</v>
      </c>
      <c r="AR820" s="22" t="s">
        <v>169</v>
      </c>
      <c r="AT820" s="22" t="s">
        <v>164</v>
      </c>
      <c r="AU820" s="22" t="s">
        <v>84</v>
      </c>
      <c r="AY820" s="22" t="s">
        <v>162</v>
      </c>
      <c r="BE820" s="202">
        <f>IF(N820="základní",J820,0)</f>
        <v>0</v>
      </c>
      <c r="BF820" s="202">
        <f>IF(N820="snížená",J820,0)</f>
        <v>0</v>
      </c>
      <c r="BG820" s="202">
        <f>IF(N820="zákl. přenesená",J820,0)</f>
        <v>0</v>
      </c>
      <c r="BH820" s="202">
        <f>IF(N820="sníž. přenesená",J820,0)</f>
        <v>0</v>
      </c>
      <c r="BI820" s="202">
        <f>IF(N820="nulová",J820,0)</f>
        <v>0</v>
      </c>
      <c r="BJ820" s="22" t="s">
        <v>82</v>
      </c>
      <c r="BK820" s="202">
        <f>ROUND(I820*H820,2)</f>
        <v>0</v>
      </c>
      <c r="BL820" s="22" t="s">
        <v>169</v>
      </c>
      <c r="BM820" s="22" t="s">
        <v>1301</v>
      </c>
    </row>
    <row r="821" spans="2:65" s="1" customFormat="1" ht="22.5" customHeight="1">
      <c r="B821" s="39"/>
      <c r="C821" s="191" t="s">
        <v>1302</v>
      </c>
      <c r="D821" s="191" t="s">
        <v>164</v>
      </c>
      <c r="E821" s="192" t="s">
        <v>1303</v>
      </c>
      <c r="F821" s="193" t="s">
        <v>1304</v>
      </c>
      <c r="G821" s="194" t="s">
        <v>167</v>
      </c>
      <c r="H821" s="195">
        <v>170.09200000000001</v>
      </c>
      <c r="I821" s="196"/>
      <c r="J821" s="197">
        <f>ROUND(I821*H821,2)</f>
        <v>0</v>
      </c>
      <c r="K821" s="193" t="s">
        <v>168</v>
      </c>
      <c r="L821" s="59"/>
      <c r="M821" s="198" t="s">
        <v>21</v>
      </c>
      <c r="N821" s="199" t="s">
        <v>45</v>
      </c>
      <c r="O821" s="40"/>
      <c r="P821" s="200">
        <f>O821*H821</f>
        <v>0</v>
      </c>
      <c r="Q821" s="200">
        <v>1.21E-4</v>
      </c>
      <c r="R821" s="200">
        <f>Q821*H821</f>
        <v>2.0581132000000002E-2</v>
      </c>
      <c r="S821" s="200">
        <v>0</v>
      </c>
      <c r="T821" s="201">
        <f>S821*H821</f>
        <v>0</v>
      </c>
      <c r="AR821" s="22" t="s">
        <v>169</v>
      </c>
      <c r="AT821" s="22" t="s">
        <v>164</v>
      </c>
      <c r="AU821" s="22" t="s">
        <v>84</v>
      </c>
      <c r="AY821" s="22" t="s">
        <v>162</v>
      </c>
      <c r="BE821" s="202">
        <f>IF(N821="základní",J821,0)</f>
        <v>0</v>
      </c>
      <c r="BF821" s="202">
        <f>IF(N821="snížená",J821,0)</f>
        <v>0</v>
      </c>
      <c r="BG821" s="202">
        <f>IF(N821="zákl. přenesená",J821,0)</f>
        <v>0</v>
      </c>
      <c r="BH821" s="202">
        <f>IF(N821="sníž. přenesená",J821,0)</f>
        <v>0</v>
      </c>
      <c r="BI821" s="202">
        <f>IF(N821="nulová",J821,0)</f>
        <v>0</v>
      </c>
      <c r="BJ821" s="22" t="s">
        <v>82</v>
      </c>
      <c r="BK821" s="202">
        <f>ROUND(I821*H821,2)</f>
        <v>0</v>
      </c>
      <c r="BL821" s="22" t="s">
        <v>169</v>
      </c>
      <c r="BM821" s="22" t="s">
        <v>1305</v>
      </c>
    </row>
    <row r="822" spans="2:65" s="1" customFormat="1" ht="31.5" customHeight="1">
      <c r="B822" s="39"/>
      <c r="C822" s="191" t="s">
        <v>1306</v>
      </c>
      <c r="D822" s="191" t="s">
        <v>164</v>
      </c>
      <c r="E822" s="192" t="s">
        <v>1307</v>
      </c>
      <c r="F822" s="193" t="s">
        <v>1308</v>
      </c>
      <c r="G822" s="194" t="s">
        <v>182</v>
      </c>
      <c r="H822" s="195">
        <v>285</v>
      </c>
      <c r="I822" s="196"/>
      <c r="J822" s="197">
        <f>ROUND(I822*H822,2)</f>
        <v>0</v>
      </c>
      <c r="K822" s="193" t="s">
        <v>21</v>
      </c>
      <c r="L822" s="59"/>
      <c r="M822" s="198" t="s">
        <v>21</v>
      </c>
      <c r="N822" s="199" t="s">
        <v>45</v>
      </c>
      <c r="O822" s="40"/>
      <c r="P822" s="200">
        <f>O822*H822</f>
        <v>0</v>
      </c>
      <c r="Q822" s="200">
        <v>0</v>
      </c>
      <c r="R822" s="200">
        <f>Q822*H822</f>
        <v>0</v>
      </c>
      <c r="S822" s="200">
        <v>0</v>
      </c>
      <c r="T822" s="201">
        <f>S822*H822</f>
        <v>0</v>
      </c>
      <c r="AR822" s="22" t="s">
        <v>169</v>
      </c>
      <c r="AT822" s="22" t="s">
        <v>164</v>
      </c>
      <c r="AU822" s="22" t="s">
        <v>84</v>
      </c>
      <c r="AY822" s="22" t="s">
        <v>162</v>
      </c>
      <c r="BE822" s="202">
        <f>IF(N822="základní",J822,0)</f>
        <v>0</v>
      </c>
      <c r="BF822" s="202">
        <f>IF(N822="snížená",J822,0)</f>
        <v>0</v>
      </c>
      <c r="BG822" s="202">
        <f>IF(N822="zákl. přenesená",J822,0)</f>
        <v>0</v>
      </c>
      <c r="BH822" s="202">
        <f>IF(N822="sníž. přenesená",J822,0)</f>
        <v>0</v>
      </c>
      <c r="BI822" s="202">
        <f>IF(N822="nulová",J822,0)</f>
        <v>0</v>
      </c>
      <c r="BJ822" s="22" t="s">
        <v>82</v>
      </c>
      <c r="BK822" s="202">
        <f>ROUND(I822*H822,2)</f>
        <v>0</v>
      </c>
      <c r="BL822" s="22" t="s">
        <v>169</v>
      </c>
      <c r="BM822" s="22" t="s">
        <v>1309</v>
      </c>
    </row>
    <row r="823" spans="2:65" s="10" customFormat="1" ht="29.85" customHeight="1">
      <c r="B823" s="174"/>
      <c r="C823" s="175"/>
      <c r="D823" s="188" t="s">
        <v>73</v>
      </c>
      <c r="E823" s="189" t="s">
        <v>544</v>
      </c>
      <c r="F823" s="189" t="s">
        <v>1310</v>
      </c>
      <c r="G823" s="175"/>
      <c r="H823" s="175"/>
      <c r="I823" s="178"/>
      <c r="J823" s="190">
        <f>BK823</f>
        <v>0</v>
      </c>
      <c r="K823" s="175"/>
      <c r="L823" s="180"/>
      <c r="M823" s="181"/>
      <c r="N823" s="182"/>
      <c r="O823" s="182"/>
      <c r="P823" s="183">
        <f>SUM(P824:P849)</f>
        <v>0</v>
      </c>
      <c r="Q823" s="182"/>
      <c r="R823" s="183">
        <f>SUM(R824:R849)</f>
        <v>282.16177442016959</v>
      </c>
      <c r="S823" s="182"/>
      <c r="T823" s="184">
        <f>SUM(T824:T849)</f>
        <v>0</v>
      </c>
      <c r="AR823" s="185" t="s">
        <v>82</v>
      </c>
      <c r="AT823" s="186" t="s">
        <v>73</v>
      </c>
      <c r="AU823" s="186" t="s">
        <v>82</v>
      </c>
      <c r="AY823" s="185" t="s">
        <v>162</v>
      </c>
      <c r="BK823" s="187">
        <f>SUM(BK824:BK849)</f>
        <v>0</v>
      </c>
    </row>
    <row r="824" spans="2:65" s="1" customFormat="1" ht="22.5" customHeight="1">
      <c r="B824" s="39"/>
      <c r="C824" s="191" t="s">
        <v>1311</v>
      </c>
      <c r="D824" s="191" t="s">
        <v>164</v>
      </c>
      <c r="E824" s="192" t="s">
        <v>1312</v>
      </c>
      <c r="F824" s="193" t="s">
        <v>1313</v>
      </c>
      <c r="G824" s="194" t="s">
        <v>186</v>
      </c>
      <c r="H824" s="195">
        <v>47.878</v>
      </c>
      <c r="I824" s="196"/>
      <c r="J824" s="197">
        <f>ROUND(I824*H824,2)</f>
        <v>0</v>
      </c>
      <c r="K824" s="193" t="s">
        <v>168</v>
      </c>
      <c r="L824" s="59"/>
      <c r="M824" s="198" t="s">
        <v>21</v>
      </c>
      <c r="N824" s="199" t="s">
        <v>45</v>
      </c>
      <c r="O824" s="40"/>
      <c r="P824" s="200">
        <f>O824*H824</f>
        <v>0</v>
      </c>
      <c r="Q824" s="200">
        <v>2.2563399999999998</v>
      </c>
      <c r="R824" s="200">
        <f>Q824*H824</f>
        <v>108.02904651999999</v>
      </c>
      <c r="S824" s="200">
        <v>0</v>
      </c>
      <c r="T824" s="201">
        <f>S824*H824</f>
        <v>0</v>
      </c>
      <c r="AR824" s="22" t="s">
        <v>169</v>
      </c>
      <c r="AT824" s="22" t="s">
        <v>164</v>
      </c>
      <c r="AU824" s="22" t="s">
        <v>84</v>
      </c>
      <c r="AY824" s="22" t="s">
        <v>162</v>
      </c>
      <c r="BE824" s="202">
        <f>IF(N824="základní",J824,0)</f>
        <v>0</v>
      </c>
      <c r="BF824" s="202">
        <f>IF(N824="snížená",J824,0)</f>
        <v>0</v>
      </c>
      <c r="BG824" s="202">
        <f>IF(N824="zákl. přenesená",J824,0)</f>
        <v>0</v>
      </c>
      <c r="BH824" s="202">
        <f>IF(N824="sníž. přenesená",J824,0)</f>
        <v>0</v>
      </c>
      <c r="BI824" s="202">
        <f>IF(N824="nulová",J824,0)</f>
        <v>0</v>
      </c>
      <c r="BJ824" s="22" t="s">
        <v>82</v>
      </c>
      <c r="BK824" s="202">
        <f>ROUND(I824*H824,2)</f>
        <v>0</v>
      </c>
      <c r="BL824" s="22" t="s">
        <v>169</v>
      </c>
      <c r="BM824" s="22" t="s">
        <v>1314</v>
      </c>
    </row>
    <row r="825" spans="2:65" s="11" customFormat="1" ht="13.5">
      <c r="B825" s="203"/>
      <c r="C825" s="204"/>
      <c r="D825" s="205" t="s">
        <v>171</v>
      </c>
      <c r="E825" s="206" t="s">
        <v>21</v>
      </c>
      <c r="F825" s="207" t="s">
        <v>1315</v>
      </c>
      <c r="G825" s="204"/>
      <c r="H825" s="208" t="s">
        <v>21</v>
      </c>
      <c r="I825" s="209"/>
      <c r="J825" s="204"/>
      <c r="K825" s="204"/>
      <c r="L825" s="210"/>
      <c r="M825" s="211"/>
      <c r="N825" s="212"/>
      <c r="O825" s="212"/>
      <c r="P825" s="212"/>
      <c r="Q825" s="212"/>
      <c r="R825" s="212"/>
      <c r="S825" s="212"/>
      <c r="T825" s="213"/>
      <c r="AT825" s="214" t="s">
        <v>171</v>
      </c>
      <c r="AU825" s="214" t="s">
        <v>84</v>
      </c>
      <c r="AV825" s="11" t="s">
        <v>82</v>
      </c>
      <c r="AW825" s="11" t="s">
        <v>37</v>
      </c>
      <c r="AX825" s="11" t="s">
        <v>74</v>
      </c>
      <c r="AY825" s="214" t="s">
        <v>162</v>
      </c>
    </row>
    <row r="826" spans="2:65" s="12" customFormat="1" ht="13.5">
      <c r="B826" s="215"/>
      <c r="C826" s="216"/>
      <c r="D826" s="226" t="s">
        <v>171</v>
      </c>
      <c r="E826" s="227" t="s">
        <v>21</v>
      </c>
      <c r="F826" s="228" t="s">
        <v>1316</v>
      </c>
      <c r="G826" s="216"/>
      <c r="H826" s="229">
        <v>47.878</v>
      </c>
      <c r="I826" s="220"/>
      <c r="J826" s="216"/>
      <c r="K826" s="216"/>
      <c r="L826" s="221"/>
      <c r="M826" s="222"/>
      <c r="N826" s="223"/>
      <c r="O826" s="223"/>
      <c r="P826" s="223"/>
      <c r="Q826" s="223"/>
      <c r="R826" s="223"/>
      <c r="S826" s="223"/>
      <c r="T826" s="224"/>
      <c r="AT826" s="225" t="s">
        <v>171</v>
      </c>
      <c r="AU826" s="225" t="s">
        <v>84</v>
      </c>
      <c r="AV826" s="12" t="s">
        <v>84</v>
      </c>
      <c r="AW826" s="12" t="s">
        <v>37</v>
      </c>
      <c r="AX826" s="12" t="s">
        <v>74</v>
      </c>
      <c r="AY826" s="225" t="s">
        <v>162</v>
      </c>
    </row>
    <row r="827" spans="2:65" s="1" customFormat="1" ht="31.5" customHeight="1">
      <c r="B827" s="39"/>
      <c r="C827" s="191" t="s">
        <v>1317</v>
      </c>
      <c r="D827" s="191" t="s">
        <v>164</v>
      </c>
      <c r="E827" s="192" t="s">
        <v>1318</v>
      </c>
      <c r="F827" s="193" t="s">
        <v>1319</v>
      </c>
      <c r="G827" s="194" t="s">
        <v>186</v>
      </c>
      <c r="H827" s="195">
        <v>0.72799999999999998</v>
      </c>
      <c r="I827" s="196"/>
      <c r="J827" s="197">
        <f>ROUND(I827*H827,2)</f>
        <v>0</v>
      </c>
      <c r="K827" s="193" t="s">
        <v>168</v>
      </c>
      <c r="L827" s="59"/>
      <c r="M827" s="198" t="s">
        <v>21</v>
      </c>
      <c r="N827" s="199" t="s">
        <v>45</v>
      </c>
      <c r="O827" s="40"/>
      <c r="P827" s="200">
        <f>O827*H827</f>
        <v>0</v>
      </c>
      <c r="Q827" s="200">
        <v>2.45329</v>
      </c>
      <c r="R827" s="200">
        <f>Q827*H827</f>
        <v>1.7859951199999999</v>
      </c>
      <c r="S827" s="200">
        <v>0</v>
      </c>
      <c r="T827" s="201">
        <f>S827*H827</f>
        <v>0</v>
      </c>
      <c r="AR827" s="22" t="s">
        <v>169</v>
      </c>
      <c r="AT827" s="22" t="s">
        <v>164</v>
      </c>
      <c r="AU827" s="22" t="s">
        <v>84</v>
      </c>
      <c r="AY827" s="22" t="s">
        <v>162</v>
      </c>
      <c r="BE827" s="202">
        <f>IF(N827="základní",J827,0)</f>
        <v>0</v>
      </c>
      <c r="BF827" s="202">
        <f>IF(N827="snížená",J827,0)</f>
        <v>0</v>
      </c>
      <c r="BG827" s="202">
        <f>IF(N827="zákl. přenesená",J827,0)</f>
        <v>0</v>
      </c>
      <c r="BH827" s="202">
        <f>IF(N827="sníž. přenesená",J827,0)</f>
        <v>0</v>
      </c>
      <c r="BI827" s="202">
        <f>IF(N827="nulová",J827,0)</f>
        <v>0</v>
      </c>
      <c r="BJ827" s="22" t="s">
        <v>82</v>
      </c>
      <c r="BK827" s="202">
        <f>ROUND(I827*H827,2)</f>
        <v>0</v>
      </c>
      <c r="BL827" s="22" t="s">
        <v>169</v>
      </c>
      <c r="BM827" s="22" t="s">
        <v>1320</v>
      </c>
    </row>
    <row r="828" spans="2:65" s="11" customFormat="1" ht="13.5">
      <c r="B828" s="203"/>
      <c r="C828" s="204"/>
      <c r="D828" s="205" t="s">
        <v>171</v>
      </c>
      <c r="E828" s="206" t="s">
        <v>21</v>
      </c>
      <c r="F828" s="207" t="s">
        <v>1321</v>
      </c>
      <c r="G828" s="204"/>
      <c r="H828" s="208" t="s">
        <v>21</v>
      </c>
      <c r="I828" s="209"/>
      <c r="J828" s="204"/>
      <c r="K828" s="204"/>
      <c r="L828" s="210"/>
      <c r="M828" s="211"/>
      <c r="N828" s="212"/>
      <c r="O828" s="212"/>
      <c r="P828" s="212"/>
      <c r="Q828" s="212"/>
      <c r="R828" s="212"/>
      <c r="S828" s="212"/>
      <c r="T828" s="213"/>
      <c r="AT828" s="214" t="s">
        <v>171</v>
      </c>
      <c r="AU828" s="214" t="s">
        <v>84</v>
      </c>
      <c r="AV828" s="11" t="s">
        <v>82</v>
      </c>
      <c r="AW828" s="11" t="s">
        <v>37</v>
      </c>
      <c r="AX828" s="11" t="s">
        <v>74</v>
      </c>
      <c r="AY828" s="214" t="s">
        <v>162</v>
      </c>
    </row>
    <row r="829" spans="2:65" s="12" customFormat="1" ht="13.5">
      <c r="B829" s="215"/>
      <c r="C829" s="216"/>
      <c r="D829" s="226" t="s">
        <v>171</v>
      </c>
      <c r="E829" s="227" t="s">
        <v>21</v>
      </c>
      <c r="F829" s="228" t="s">
        <v>1322</v>
      </c>
      <c r="G829" s="216"/>
      <c r="H829" s="229">
        <v>0.72799999999999998</v>
      </c>
      <c r="I829" s="220"/>
      <c r="J829" s="216"/>
      <c r="K829" s="216"/>
      <c r="L829" s="221"/>
      <c r="M829" s="222"/>
      <c r="N829" s="223"/>
      <c r="O829" s="223"/>
      <c r="P829" s="223"/>
      <c r="Q829" s="223"/>
      <c r="R829" s="223"/>
      <c r="S829" s="223"/>
      <c r="T829" s="224"/>
      <c r="AT829" s="225" t="s">
        <v>171</v>
      </c>
      <c r="AU829" s="225" t="s">
        <v>84</v>
      </c>
      <c r="AV829" s="12" t="s">
        <v>84</v>
      </c>
      <c r="AW829" s="12" t="s">
        <v>37</v>
      </c>
      <c r="AX829" s="12" t="s">
        <v>74</v>
      </c>
      <c r="AY829" s="225" t="s">
        <v>162</v>
      </c>
    </row>
    <row r="830" spans="2:65" s="1" customFormat="1" ht="31.5" customHeight="1">
      <c r="B830" s="39"/>
      <c r="C830" s="191" t="s">
        <v>1323</v>
      </c>
      <c r="D830" s="191" t="s">
        <v>164</v>
      </c>
      <c r="E830" s="192" t="s">
        <v>1324</v>
      </c>
      <c r="F830" s="193" t="s">
        <v>1325</v>
      </c>
      <c r="G830" s="194" t="s">
        <v>186</v>
      </c>
      <c r="H830" s="195">
        <v>47.878</v>
      </c>
      <c r="I830" s="196"/>
      <c r="J830" s="197">
        <f>ROUND(I830*H830,2)</f>
        <v>0</v>
      </c>
      <c r="K830" s="193" t="s">
        <v>168</v>
      </c>
      <c r="L830" s="59"/>
      <c r="M830" s="198" t="s">
        <v>21</v>
      </c>
      <c r="N830" s="199" t="s">
        <v>45</v>
      </c>
      <c r="O830" s="40"/>
      <c r="P830" s="200">
        <f>O830*H830</f>
        <v>0</v>
      </c>
      <c r="Q830" s="200">
        <v>0</v>
      </c>
      <c r="R830" s="200">
        <f>Q830*H830</f>
        <v>0</v>
      </c>
      <c r="S830" s="200">
        <v>0</v>
      </c>
      <c r="T830" s="201">
        <f>S830*H830</f>
        <v>0</v>
      </c>
      <c r="AR830" s="22" t="s">
        <v>169</v>
      </c>
      <c r="AT830" s="22" t="s">
        <v>164</v>
      </c>
      <c r="AU830" s="22" t="s">
        <v>84</v>
      </c>
      <c r="AY830" s="22" t="s">
        <v>162</v>
      </c>
      <c r="BE830" s="202">
        <f>IF(N830="základní",J830,0)</f>
        <v>0</v>
      </c>
      <c r="BF830" s="202">
        <f>IF(N830="snížená",J830,0)</f>
        <v>0</v>
      </c>
      <c r="BG830" s="202">
        <f>IF(N830="zákl. přenesená",J830,0)</f>
        <v>0</v>
      </c>
      <c r="BH830" s="202">
        <f>IF(N830="sníž. přenesená",J830,0)</f>
        <v>0</v>
      </c>
      <c r="BI830" s="202">
        <f>IF(N830="nulová",J830,0)</f>
        <v>0</v>
      </c>
      <c r="BJ830" s="22" t="s">
        <v>82</v>
      </c>
      <c r="BK830" s="202">
        <f>ROUND(I830*H830,2)</f>
        <v>0</v>
      </c>
      <c r="BL830" s="22" t="s">
        <v>169</v>
      </c>
      <c r="BM830" s="22" t="s">
        <v>1326</v>
      </c>
    </row>
    <row r="831" spans="2:65" s="1" customFormat="1" ht="22.5" customHeight="1">
      <c r="B831" s="39"/>
      <c r="C831" s="191" t="s">
        <v>1327</v>
      </c>
      <c r="D831" s="191" t="s">
        <v>164</v>
      </c>
      <c r="E831" s="192" t="s">
        <v>1328</v>
      </c>
      <c r="F831" s="193" t="s">
        <v>1329</v>
      </c>
      <c r="G831" s="194" t="s">
        <v>257</v>
      </c>
      <c r="H831" s="195">
        <v>1.798</v>
      </c>
      <c r="I831" s="196"/>
      <c r="J831" s="197">
        <f>ROUND(I831*H831,2)</f>
        <v>0</v>
      </c>
      <c r="K831" s="193" t="s">
        <v>168</v>
      </c>
      <c r="L831" s="59"/>
      <c r="M831" s="198" t="s">
        <v>21</v>
      </c>
      <c r="N831" s="199" t="s">
        <v>45</v>
      </c>
      <c r="O831" s="40"/>
      <c r="P831" s="200">
        <f>O831*H831</f>
        <v>0</v>
      </c>
      <c r="Q831" s="200">
        <v>1.0530555952</v>
      </c>
      <c r="R831" s="200">
        <f>Q831*H831</f>
        <v>1.8933939601696002</v>
      </c>
      <c r="S831" s="200">
        <v>0</v>
      </c>
      <c r="T831" s="201">
        <f>S831*H831</f>
        <v>0</v>
      </c>
      <c r="AR831" s="22" t="s">
        <v>169</v>
      </c>
      <c r="AT831" s="22" t="s">
        <v>164</v>
      </c>
      <c r="AU831" s="22" t="s">
        <v>84</v>
      </c>
      <c r="AY831" s="22" t="s">
        <v>162</v>
      </c>
      <c r="BE831" s="202">
        <f>IF(N831="základní",J831,0)</f>
        <v>0</v>
      </c>
      <c r="BF831" s="202">
        <f>IF(N831="snížená",J831,0)</f>
        <v>0</v>
      </c>
      <c r="BG831" s="202">
        <f>IF(N831="zákl. přenesená",J831,0)</f>
        <v>0</v>
      </c>
      <c r="BH831" s="202">
        <f>IF(N831="sníž. přenesená",J831,0)</f>
        <v>0</v>
      </c>
      <c r="BI831" s="202">
        <f>IF(N831="nulová",J831,0)</f>
        <v>0</v>
      </c>
      <c r="BJ831" s="22" t="s">
        <v>82</v>
      </c>
      <c r="BK831" s="202">
        <f>ROUND(I831*H831,2)</f>
        <v>0</v>
      </c>
      <c r="BL831" s="22" t="s">
        <v>169</v>
      </c>
      <c r="BM831" s="22" t="s">
        <v>1330</v>
      </c>
    </row>
    <row r="832" spans="2:65" s="11" customFormat="1" ht="13.5">
      <c r="B832" s="203"/>
      <c r="C832" s="204"/>
      <c r="D832" s="205" t="s">
        <v>171</v>
      </c>
      <c r="E832" s="206" t="s">
        <v>21</v>
      </c>
      <c r="F832" s="207" t="s">
        <v>1315</v>
      </c>
      <c r="G832" s="204"/>
      <c r="H832" s="208" t="s">
        <v>21</v>
      </c>
      <c r="I832" s="209"/>
      <c r="J832" s="204"/>
      <c r="K832" s="204"/>
      <c r="L832" s="210"/>
      <c r="M832" s="211"/>
      <c r="N832" s="212"/>
      <c r="O832" s="212"/>
      <c r="P832" s="212"/>
      <c r="Q832" s="212"/>
      <c r="R832" s="212"/>
      <c r="S832" s="212"/>
      <c r="T832" s="213"/>
      <c r="AT832" s="214" t="s">
        <v>171</v>
      </c>
      <c r="AU832" s="214" t="s">
        <v>84</v>
      </c>
      <c r="AV832" s="11" t="s">
        <v>82</v>
      </c>
      <c r="AW832" s="11" t="s">
        <v>37</v>
      </c>
      <c r="AX832" s="11" t="s">
        <v>74</v>
      </c>
      <c r="AY832" s="214" t="s">
        <v>162</v>
      </c>
    </row>
    <row r="833" spans="2:65" s="12" customFormat="1" ht="13.5">
      <c r="B833" s="215"/>
      <c r="C833" s="216"/>
      <c r="D833" s="205" t="s">
        <v>171</v>
      </c>
      <c r="E833" s="217" t="s">
        <v>21</v>
      </c>
      <c r="F833" s="218" t="s">
        <v>1331</v>
      </c>
      <c r="G833" s="216"/>
      <c r="H833" s="219">
        <v>1.7769999999999999</v>
      </c>
      <c r="I833" s="220"/>
      <c r="J833" s="216"/>
      <c r="K833" s="216"/>
      <c r="L833" s="221"/>
      <c r="M833" s="222"/>
      <c r="N833" s="223"/>
      <c r="O833" s="223"/>
      <c r="P833" s="223"/>
      <c r="Q833" s="223"/>
      <c r="R833" s="223"/>
      <c r="S833" s="223"/>
      <c r="T833" s="224"/>
      <c r="AT833" s="225" t="s">
        <v>171</v>
      </c>
      <c r="AU833" s="225" t="s">
        <v>84</v>
      </c>
      <c r="AV833" s="12" t="s">
        <v>84</v>
      </c>
      <c r="AW833" s="12" t="s">
        <v>37</v>
      </c>
      <c r="AX833" s="12" t="s">
        <v>74</v>
      </c>
      <c r="AY833" s="225" t="s">
        <v>162</v>
      </c>
    </row>
    <row r="834" spans="2:65" s="11" customFormat="1" ht="13.5">
      <c r="B834" s="203"/>
      <c r="C834" s="204"/>
      <c r="D834" s="205" t="s">
        <v>171</v>
      </c>
      <c r="E834" s="206" t="s">
        <v>21</v>
      </c>
      <c r="F834" s="207" t="s">
        <v>1332</v>
      </c>
      <c r="G834" s="204"/>
      <c r="H834" s="208" t="s">
        <v>21</v>
      </c>
      <c r="I834" s="209"/>
      <c r="J834" s="204"/>
      <c r="K834" s="204"/>
      <c r="L834" s="210"/>
      <c r="M834" s="211"/>
      <c r="N834" s="212"/>
      <c r="O834" s="212"/>
      <c r="P834" s="212"/>
      <c r="Q834" s="212"/>
      <c r="R834" s="212"/>
      <c r="S834" s="212"/>
      <c r="T834" s="213"/>
      <c r="AT834" s="214" t="s">
        <v>171</v>
      </c>
      <c r="AU834" s="214" t="s">
        <v>84</v>
      </c>
      <c r="AV834" s="11" t="s">
        <v>82</v>
      </c>
      <c r="AW834" s="11" t="s">
        <v>37</v>
      </c>
      <c r="AX834" s="11" t="s">
        <v>74</v>
      </c>
      <c r="AY834" s="214" t="s">
        <v>162</v>
      </c>
    </row>
    <row r="835" spans="2:65" s="12" customFormat="1" ht="13.5">
      <c r="B835" s="215"/>
      <c r="C835" s="216"/>
      <c r="D835" s="226" t="s">
        <v>171</v>
      </c>
      <c r="E835" s="227" t="s">
        <v>21</v>
      </c>
      <c r="F835" s="228" t="s">
        <v>1333</v>
      </c>
      <c r="G835" s="216"/>
      <c r="H835" s="229">
        <v>2.1000000000000001E-2</v>
      </c>
      <c r="I835" s="220"/>
      <c r="J835" s="216"/>
      <c r="K835" s="216"/>
      <c r="L835" s="221"/>
      <c r="M835" s="222"/>
      <c r="N835" s="223"/>
      <c r="O835" s="223"/>
      <c r="P835" s="223"/>
      <c r="Q835" s="223"/>
      <c r="R835" s="223"/>
      <c r="S835" s="223"/>
      <c r="T835" s="224"/>
      <c r="AT835" s="225" t="s">
        <v>171</v>
      </c>
      <c r="AU835" s="225" t="s">
        <v>84</v>
      </c>
      <c r="AV835" s="12" t="s">
        <v>84</v>
      </c>
      <c r="AW835" s="12" t="s">
        <v>37</v>
      </c>
      <c r="AX835" s="12" t="s">
        <v>74</v>
      </c>
      <c r="AY835" s="225" t="s">
        <v>162</v>
      </c>
    </row>
    <row r="836" spans="2:65" s="1" customFormat="1" ht="31.5" customHeight="1">
      <c r="B836" s="39"/>
      <c r="C836" s="191" t="s">
        <v>1334</v>
      </c>
      <c r="D836" s="191" t="s">
        <v>164</v>
      </c>
      <c r="E836" s="192" t="s">
        <v>1335</v>
      </c>
      <c r="F836" s="193" t="s">
        <v>1336</v>
      </c>
      <c r="G836" s="194" t="s">
        <v>186</v>
      </c>
      <c r="H836" s="195">
        <v>77.989999999999995</v>
      </c>
      <c r="I836" s="196"/>
      <c r="J836" s="197">
        <f>ROUND(I836*H836,2)</f>
        <v>0</v>
      </c>
      <c r="K836" s="193" t="s">
        <v>168</v>
      </c>
      <c r="L836" s="59"/>
      <c r="M836" s="198" t="s">
        <v>21</v>
      </c>
      <c r="N836" s="199" t="s">
        <v>45</v>
      </c>
      <c r="O836" s="40"/>
      <c r="P836" s="200">
        <f>O836*H836</f>
        <v>0</v>
      </c>
      <c r="Q836" s="200">
        <v>1.837</v>
      </c>
      <c r="R836" s="200">
        <f>Q836*H836</f>
        <v>143.26763</v>
      </c>
      <c r="S836" s="200">
        <v>0</v>
      </c>
      <c r="T836" s="201">
        <f>S836*H836</f>
        <v>0</v>
      </c>
      <c r="AR836" s="22" t="s">
        <v>169</v>
      </c>
      <c r="AT836" s="22" t="s">
        <v>164</v>
      </c>
      <c r="AU836" s="22" t="s">
        <v>84</v>
      </c>
      <c r="AY836" s="22" t="s">
        <v>162</v>
      </c>
      <c r="BE836" s="202">
        <f>IF(N836="základní",J836,0)</f>
        <v>0</v>
      </c>
      <c r="BF836" s="202">
        <f>IF(N836="snížená",J836,0)</f>
        <v>0</v>
      </c>
      <c r="BG836" s="202">
        <f>IF(N836="zákl. přenesená",J836,0)</f>
        <v>0</v>
      </c>
      <c r="BH836" s="202">
        <f>IF(N836="sníž. přenesená",J836,0)</f>
        <v>0</v>
      </c>
      <c r="BI836" s="202">
        <f>IF(N836="nulová",J836,0)</f>
        <v>0</v>
      </c>
      <c r="BJ836" s="22" t="s">
        <v>82</v>
      </c>
      <c r="BK836" s="202">
        <f>ROUND(I836*H836,2)</f>
        <v>0</v>
      </c>
      <c r="BL836" s="22" t="s">
        <v>169</v>
      </c>
      <c r="BM836" s="22" t="s">
        <v>1337</v>
      </c>
    </row>
    <row r="837" spans="2:65" s="12" customFormat="1" ht="13.5">
      <c r="B837" s="215"/>
      <c r="C837" s="216"/>
      <c r="D837" s="226" t="s">
        <v>171</v>
      </c>
      <c r="E837" s="227" t="s">
        <v>21</v>
      </c>
      <c r="F837" s="228" t="s">
        <v>1338</v>
      </c>
      <c r="G837" s="216"/>
      <c r="H837" s="229">
        <v>77.989999999999995</v>
      </c>
      <c r="I837" s="220"/>
      <c r="J837" s="216"/>
      <c r="K837" s="216"/>
      <c r="L837" s="221"/>
      <c r="M837" s="222"/>
      <c r="N837" s="223"/>
      <c r="O837" s="223"/>
      <c r="P837" s="223"/>
      <c r="Q837" s="223"/>
      <c r="R837" s="223"/>
      <c r="S837" s="223"/>
      <c r="T837" s="224"/>
      <c r="AT837" s="225" t="s">
        <v>171</v>
      </c>
      <c r="AU837" s="225" t="s">
        <v>84</v>
      </c>
      <c r="AV837" s="12" t="s">
        <v>84</v>
      </c>
      <c r="AW837" s="12" t="s">
        <v>37</v>
      </c>
      <c r="AX837" s="12" t="s">
        <v>74</v>
      </c>
      <c r="AY837" s="225" t="s">
        <v>162</v>
      </c>
    </row>
    <row r="838" spans="2:65" s="1" customFormat="1" ht="22.5" customHeight="1">
      <c r="B838" s="39"/>
      <c r="C838" s="191" t="s">
        <v>1339</v>
      </c>
      <c r="D838" s="191" t="s">
        <v>164</v>
      </c>
      <c r="E838" s="192" t="s">
        <v>1340</v>
      </c>
      <c r="F838" s="193" t="s">
        <v>1341</v>
      </c>
      <c r="G838" s="194" t="s">
        <v>167</v>
      </c>
      <c r="H838" s="195">
        <v>33.008000000000003</v>
      </c>
      <c r="I838" s="196"/>
      <c r="J838" s="197">
        <f>ROUND(I838*H838,2)</f>
        <v>0</v>
      </c>
      <c r="K838" s="193" t="s">
        <v>168</v>
      </c>
      <c r="L838" s="59"/>
      <c r="M838" s="198" t="s">
        <v>21</v>
      </c>
      <c r="N838" s="199" t="s">
        <v>45</v>
      </c>
      <c r="O838" s="40"/>
      <c r="P838" s="200">
        <f>O838*H838</f>
        <v>0</v>
      </c>
      <c r="Q838" s="200">
        <v>0.27560000000000001</v>
      </c>
      <c r="R838" s="200">
        <f>Q838*H838</f>
        <v>9.0970048000000006</v>
      </c>
      <c r="S838" s="200">
        <v>0</v>
      </c>
      <c r="T838" s="201">
        <f>S838*H838</f>
        <v>0</v>
      </c>
      <c r="AR838" s="22" t="s">
        <v>169</v>
      </c>
      <c r="AT838" s="22" t="s">
        <v>164</v>
      </c>
      <c r="AU838" s="22" t="s">
        <v>84</v>
      </c>
      <c r="AY838" s="22" t="s">
        <v>162</v>
      </c>
      <c r="BE838" s="202">
        <f>IF(N838="základní",J838,0)</f>
        <v>0</v>
      </c>
      <c r="BF838" s="202">
        <f>IF(N838="snížená",J838,0)</f>
        <v>0</v>
      </c>
      <c r="BG838" s="202">
        <f>IF(N838="zákl. přenesená",J838,0)</f>
        <v>0</v>
      </c>
      <c r="BH838" s="202">
        <f>IF(N838="sníž. přenesená",J838,0)</f>
        <v>0</v>
      </c>
      <c r="BI838" s="202">
        <f>IF(N838="nulová",J838,0)</f>
        <v>0</v>
      </c>
      <c r="BJ838" s="22" t="s">
        <v>82</v>
      </c>
      <c r="BK838" s="202">
        <f>ROUND(I838*H838,2)</f>
        <v>0</v>
      </c>
      <c r="BL838" s="22" t="s">
        <v>169</v>
      </c>
      <c r="BM838" s="22" t="s">
        <v>1342</v>
      </c>
    </row>
    <row r="839" spans="2:65" s="12" customFormat="1" ht="13.5">
      <c r="B839" s="215"/>
      <c r="C839" s="216"/>
      <c r="D839" s="205" t="s">
        <v>171</v>
      </c>
      <c r="E839" s="217" t="s">
        <v>21</v>
      </c>
      <c r="F839" s="218" t="s">
        <v>1343</v>
      </c>
      <c r="G839" s="216"/>
      <c r="H839" s="219">
        <v>24.58</v>
      </c>
      <c r="I839" s="220"/>
      <c r="J839" s="216"/>
      <c r="K839" s="216"/>
      <c r="L839" s="221"/>
      <c r="M839" s="222"/>
      <c r="N839" s="223"/>
      <c r="O839" s="223"/>
      <c r="P839" s="223"/>
      <c r="Q839" s="223"/>
      <c r="R839" s="223"/>
      <c r="S839" s="223"/>
      <c r="T839" s="224"/>
      <c r="AT839" s="225" t="s">
        <v>171</v>
      </c>
      <c r="AU839" s="225" t="s">
        <v>84</v>
      </c>
      <c r="AV839" s="12" t="s">
        <v>84</v>
      </c>
      <c r="AW839" s="12" t="s">
        <v>37</v>
      </c>
      <c r="AX839" s="12" t="s">
        <v>74</v>
      </c>
      <c r="AY839" s="225" t="s">
        <v>162</v>
      </c>
    </row>
    <row r="840" spans="2:65" s="12" customFormat="1" ht="13.5">
      <c r="B840" s="215"/>
      <c r="C840" s="216"/>
      <c r="D840" s="226" t="s">
        <v>171</v>
      </c>
      <c r="E840" s="227" t="s">
        <v>21</v>
      </c>
      <c r="F840" s="228" t="s">
        <v>1344</v>
      </c>
      <c r="G840" s="216"/>
      <c r="H840" s="229">
        <v>8.4280000000000008</v>
      </c>
      <c r="I840" s="220"/>
      <c r="J840" s="216"/>
      <c r="K840" s="216"/>
      <c r="L840" s="221"/>
      <c r="M840" s="222"/>
      <c r="N840" s="223"/>
      <c r="O840" s="223"/>
      <c r="P840" s="223"/>
      <c r="Q840" s="223"/>
      <c r="R840" s="223"/>
      <c r="S840" s="223"/>
      <c r="T840" s="224"/>
      <c r="AT840" s="225" t="s">
        <v>171</v>
      </c>
      <c r="AU840" s="225" t="s">
        <v>84</v>
      </c>
      <c r="AV840" s="12" t="s">
        <v>84</v>
      </c>
      <c r="AW840" s="12" t="s">
        <v>37</v>
      </c>
      <c r="AX840" s="12" t="s">
        <v>74</v>
      </c>
      <c r="AY840" s="225" t="s">
        <v>162</v>
      </c>
    </row>
    <row r="841" spans="2:65" s="1" customFormat="1" ht="22.5" customHeight="1">
      <c r="B841" s="39"/>
      <c r="C841" s="191" t="s">
        <v>1345</v>
      </c>
      <c r="D841" s="191" t="s">
        <v>164</v>
      </c>
      <c r="E841" s="192" t="s">
        <v>1346</v>
      </c>
      <c r="F841" s="193" t="s">
        <v>1347</v>
      </c>
      <c r="G841" s="194" t="s">
        <v>167</v>
      </c>
      <c r="H841" s="195">
        <v>33.008000000000003</v>
      </c>
      <c r="I841" s="196"/>
      <c r="J841" s="197">
        <f>ROUND(I841*H841,2)</f>
        <v>0</v>
      </c>
      <c r="K841" s="193" t="s">
        <v>168</v>
      </c>
      <c r="L841" s="59"/>
      <c r="M841" s="198" t="s">
        <v>21</v>
      </c>
      <c r="N841" s="199" t="s">
        <v>45</v>
      </c>
      <c r="O841" s="40"/>
      <c r="P841" s="200">
        <f>O841*H841</f>
        <v>0</v>
      </c>
      <c r="Q841" s="200">
        <v>0.1837</v>
      </c>
      <c r="R841" s="200">
        <f>Q841*H841</f>
        <v>6.063569600000001</v>
      </c>
      <c r="S841" s="200">
        <v>0</v>
      </c>
      <c r="T841" s="201">
        <f>S841*H841</f>
        <v>0</v>
      </c>
      <c r="AR841" s="22" t="s">
        <v>169</v>
      </c>
      <c r="AT841" s="22" t="s">
        <v>164</v>
      </c>
      <c r="AU841" s="22" t="s">
        <v>84</v>
      </c>
      <c r="AY841" s="22" t="s">
        <v>162</v>
      </c>
      <c r="BE841" s="202">
        <f>IF(N841="základní",J841,0)</f>
        <v>0</v>
      </c>
      <c r="BF841" s="202">
        <f>IF(N841="snížená",J841,0)</f>
        <v>0</v>
      </c>
      <c r="BG841" s="202">
        <f>IF(N841="zákl. přenesená",J841,0)</f>
        <v>0</v>
      </c>
      <c r="BH841" s="202">
        <f>IF(N841="sníž. přenesená",J841,0)</f>
        <v>0</v>
      </c>
      <c r="BI841" s="202">
        <f>IF(N841="nulová",J841,0)</f>
        <v>0</v>
      </c>
      <c r="BJ841" s="22" t="s">
        <v>82</v>
      </c>
      <c r="BK841" s="202">
        <f>ROUND(I841*H841,2)</f>
        <v>0</v>
      </c>
      <c r="BL841" s="22" t="s">
        <v>169</v>
      </c>
      <c r="BM841" s="22" t="s">
        <v>1348</v>
      </c>
    </row>
    <row r="842" spans="2:65" s="1" customFormat="1" ht="22.5" customHeight="1">
      <c r="B842" s="39"/>
      <c r="C842" s="191" t="s">
        <v>1349</v>
      </c>
      <c r="D842" s="191" t="s">
        <v>164</v>
      </c>
      <c r="E842" s="192" t="s">
        <v>1350</v>
      </c>
      <c r="F842" s="193" t="s">
        <v>1351</v>
      </c>
      <c r="G842" s="194" t="s">
        <v>182</v>
      </c>
      <c r="H842" s="195">
        <v>82.52</v>
      </c>
      <c r="I842" s="196"/>
      <c r="J842" s="197">
        <f>ROUND(I842*H842,2)</f>
        <v>0</v>
      </c>
      <c r="K842" s="193" t="s">
        <v>168</v>
      </c>
      <c r="L842" s="59"/>
      <c r="M842" s="198" t="s">
        <v>21</v>
      </c>
      <c r="N842" s="199" t="s">
        <v>45</v>
      </c>
      <c r="O842" s="40"/>
      <c r="P842" s="200">
        <f>O842*H842</f>
        <v>0</v>
      </c>
      <c r="Q842" s="200">
        <v>0.10094599999999999</v>
      </c>
      <c r="R842" s="200">
        <f>Q842*H842</f>
        <v>8.3300639199999988</v>
      </c>
      <c r="S842" s="200">
        <v>0</v>
      </c>
      <c r="T842" s="201">
        <f>S842*H842</f>
        <v>0</v>
      </c>
      <c r="AR842" s="22" t="s">
        <v>169</v>
      </c>
      <c r="AT842" s="22" t="s">
        <v>164</v>
      </c>
      <c r="AU842" s="22" t="s">
        <v>84</v>
      </c>
      <c r="AY842" s="22" t="s">
        <v>162</v>
      </c>
      <c r="BE842" s="202">
        <f>IF(N842="základní",J842,0)</f>
        <v>0</v>
      </c>
      <c r="BF842" s="202">
        <f>IF(N842="snížená",J842,0)</f>
        <v>0</v>
      </c>
      <c r="BG842" s="202">
        <f>IF(N842="zákl. přenesená",J842,0)</f>
        <v>0</v>
      </c>
      <c r="BH842" s="202">
        <f>IF(N842="sníž. přenesená",J842,0)</f>
        <v>0</v>
      </c>
      <c r="BI842" s="202">
        <f>IF(N842="nulová",J842,0)</f>
        <v>0</v>
      </c>
      <c r="BJ842" s="22" t="s">
        <v>82</v>
      </c>
      <c r="BK842" s="202">
        <f>ROUND(I842*H842,2)</f>
        <v>0</v>
      </c>
      <c r="BL842" s="22" t="s">
        <v>169</v>
      </c>
      <c r="BM842" s="22" t="s">
        <v>1352</v>
      </c>
    </row>
    <row r="843" spans="2:65" s="12" customFormat="1" ht="13.5">
      <c r="B843" s="215"/>
      <c r="C843" s="216"/>
      <c r="D843" s="205" t="s">
        <v>171</v>
      </c>
      <c r="E843" s="217" t="s">
        <v>21</v>
      </c>
      <c r="F843" s="218" t="s">
        <v>1353</v>
      </c>
      <c r="G843" s="216"/>
      <c r="H843" s="219">
        <v>61.45</v>
      </c>
      <c r="I843" s="220"/>
      <c r="J843" s="216"/>
      <c r="K843" s="216"/>
      <c r="L843" s="221"/>
      <c r="M843" s="222"/>
      <c r="N843" s="223"/>
      <c r="O843" s="223"/>
      <c r="P843" s="223"/>
      <c r="Q843" s="223"/>
      <c r="R843" s="223"/>
      <c r="S843" s="223"/>
      <c r="T843" s="224"/>
      <c r="AT843" s="225" t="s">
        <v>171</v>
      </c>
      <c r="AU843" s="225" t="s">
        <v>84</v>
      </c>
      <c r="AV843" s="12" t="s">
        <v>84</v>
      </c>
      <c r="AW843" s="12" t="s">
        <v>37</v>
      </c>
      <c r="AX843" s="12" t="s">
        <v>74</v>
      </c>
      <c r="AY843" s="225" t="s">
        <v>162</v>
      </c>
    </row>
    <row r="844" spans="2:65" s="12" customFormat="1" ht="13.5">
      <c r="B844" s="215"/>
      <c r="C844" s="216"/>
      <c r="D844" s="226" t="s">
        <v>171</v>
      </c>
      <c r="E844" s="227" t="s">
        <v>21</v>
      </c>
      <c r="F844" s="228" t="s">
        <v>1354</v>
      </c>
      <c r="G844" s="216"/>
      <c r="H844" s="229">
        <v>21.07</v>
      </c>
      <c r="I844" s="220"/>
      <c r="J844" s="216"/>
      <c r="K844" s="216"/>
      <c r="L844" s="221"/>
      <c r="M844" s="222"/>
      <c r="N844" s="223"/>
      <c r="O844" s="223"/>
      <c r="P844" s="223"/>
      <c r="Q844" s="223"/>
      <c r="R844" s="223"/>
      <c r="S844" s="223"/>
      <c r="T844" s="224"/>
      <c r="AT844" s="225" t="s">
        <v>171</v>
      </c>
      <c r="AU844" s="225" t="s">
        <v>84</v>
      </c>
      <c r="AV844" s="12" t="s">
        <v>84</v>
      </c>
      <c r="AW844" s="12" t="s">
        <v>37</v>
      </c>
      <c r="AX844" s="12" t="s">
        <v>74</v>
      </c>
      <c r="AY844" s="225" t="s">
        <v>162</v>
      </c>
    </row>
    <row r="845" spans="2:65" s="1" customFormat="1" ht="22.5" customHeight="1">
      <c r="B845" s="39"/>
      <c r="C845" s="230" t="s">
        <v>1355</v>
      </c>
      <c r="D845" s="230" t="s">
        <v>275</v>
      </c>
      <c r="E845" s="231" t="s">
        <v>1356</v>
      </c>
      <c r="F845" s="232" t="s">
        <v>1357</v>
      </c>
      <c r="G845" s="233" t="s">
        <v>357</v>
      </c>
      <c r="H845" s="234">
        <v>166.69</v>
      </c>
      <c r="I845" s="235"/>
      <c r="J845" s="236">
        <f>ROUND(I845*H845,2)</f>
        <v>0</v>
      </c>
      <c r="K845" s="232" t="s">
        <v>168</v>
      </c>
      <c r="L845" s="237"/>
      <c r="M845" s="238" t="s">
        <v>21</v>
      </c>
      <c r="N845" s="239" t="s">
        <v>45</v>
      </c>
      <c r="O845" s="40"/>
      <c r="P845" s="200">
        <f>O845*H845</f>
        <v>0</v>
      </c>
      <c r="Q845" s="200">
        <v>1.0999999999999999E-2</v>
      </c>
      <c r="R845" s="200">
        <f>Q845*H845</f>
        <v>1.8335899999999998</v>
      </c>
      <c r="S845" s="200">
        <v>0</v>
      </c>
      <c r="T845" s="201">
        <f>S845*H845</f>
        <v>0</v>
      </c>
      <c r="AR845" s="22" t="s">
        <v>205</v>
      </c>
      <c r="AT845" s="22" t="s">
        <v>275</v>
      </c>
      <c r="AU845" s="22" t="s">
        <v>84</v>
      </c>
      <c r="AY845" s="22" t="s">
        <v>162</v>
      </c>
      <c r="BE845" s="202">
        <f>IF(N845="základní",J845,0)</f>
        <v>0</v>
      </c>
      <c r="BF845" s="202">
        <f>IF(N845="snížená",J845,0)</f>
        <v>0</v>
      </c>
      <c r="BG845" s="202">
        <f>IF(N845="zákl. přenesená",J845,0)</f>
        <v>0</v>
      </c>
      <c r="BH845" s="202">
        <f>IF(N845="sníž. přenesená",J845,0)</f>
        <v>0</v>
      </c>
      <c r="BI845" s="202">
        <f>IF(N845="nulová",J845,0)</f>
        <v>0</v>
      </c>
      <c r="BJ845" s="22" t="s">
        <v>82</v>
      </c>
      <c r="BK845" s="202">
        <f>ROUND(I845*H845,2)</f>
        <v>0</v>
      </c>
      <c r="BL845" s="22" t="s">
        <v>169</v>
      </c>
      <c r="BM845" s="22" t="s">
        <v>1358</v>
      </c>
    </row>
    <row r="846" spans="2:65" s="1" customFormat="1" ht="27">
      <c r="B846" s="39"/>
      <c r="C846" s="61"/>
      <c r="D846" s="205" t="s">
        <v>397</v>
      </c>
      <c r="E846" s="61"/>
      <c r="F846" s="240" t="s">
        <v>1359</v>
      </c>
      <c r="G846" s="61"/>
      <c r="H846" s="61"/>
      <c r="I846" s="161"/>
      <c r="J846" s="61"/>
      <c r="K846" s="61"/>
      <c r="L846" s="59"/>
      <c r="M846" s="241"/>
      <c r="N846" s="40"/>
      <c r="O846" s="40"/>
      <c r="P846" s="40"/>
      <c r="Q846" s="40"/>
      <c r="R846" s="40"/>
      <c r="S846" s="40"/>
      <c r="T846" s="76"/>
      <c r="AT846" s="22" t="s">
        <v>397</v>
      </c>
      <c r="AU846" s="22" t="s">
        <v>84</v>
      </c>
    </row>
    <row r="847" spans="2:65" s="12" customFormat="1" ht="13.5">
      <c r="B847" s="215"/>
      <c r="C847" s="216"/>
      <c r="D847" s="226" t="s">
        <v>171</v>
      </c>
      <c r="E847" s="216"/>
      <c r="F847" s="228" t="s">
        <v>1360</v>
      </c>
      <c r="G847" s="216"/>
      <c r="H847" s="229">
        <v>166.69</v>
      </c>
      <c r="I847" s="220"/>
      <c r="J847" s="216"/>
      <c r="K847" s="216"/>
      <c r="L847" s="221"/>
      <c r="M847" s="222"/>
      <c r="N847" s="223"/>
      <c r="O847" s="223"/>
      <c r="P847" s="223"/>
      <c r="Q847" s="223"/>
      <c r="R847" s="223"/>
      <c r="S847" s="223"/>
      <c r="T847" s="224"/>
      <c r="AT847" s="225" t="s">
        <v>171</v>
      </c>
      <c r="AU847" s="225" t="s">
        <v>84</v>
      </c>
      <c r="AV847" s="12" t="s">
        <v>84</v>
      </c>
      <c r="AW847" s="12" t="s">
        <v>6</v>
      </c>
      <c r="AX847" s="12" t="s">
        <v>82</v>
      </c>
      <c r="AY847" s="225" t="s">
        <v>162</v>
      </c>
    </row>
    <row r="848" spans="2:65" s="1" customFormat="1" ht="22.5" customHeight="1">
      <c r="B848" s="39"/>
      <c r="C848" s="191" t="s">
        <v>1361</v>
      </c>
      <c r="D848" s="191" t="s">
        <v>164</v>
      </c>
      <c r="E848" s="192" t="s">
        <v>1362</v>
      </c>
      <c r="F848" s="193" t="s">
        <v>1363</v>
      </c>
      <c r="G848" s="194" t="s">
        <v>186</v>
      </c>
      <c r="H848" s="195">
        <v>0.82499999999999996</v>
      </c>
      <c r="I848" s="196"/>
      <c r="J848" s="197">
        <f>ROUND(I848*H848,2)</f>
        <v>0</v>
      </c>
      <c r="K848" s="193" t="s">
        <v>168</v>
      </c>
      <c r="L848" s="59"/>
      <c r="M848" s="198" t="s">
        <v>21</v>
      </c>
      <c r="N848" s="199" t="s">
        <v>45</v>
      </c>
      <c r="O848" s="40"/>
      <c r="P848" s="200">
        <f>O848*H848</f>
        <v>0</v>
      </c>
      <c r="Q848" s="200">
        <v>2.2563399999999998</v>
      </c>
      <c r="R848" s="200">
        <f>Q848*H848</f>
        <v>1.8614804999999996</v>
      </c>
      <c r="S848" s="200">
        <v>0</v>
      </c>
      <c r="T848" s="201">
        <f>S848*H848</f>
        <v>0</v>
      </c>
      <c r="AR848" s="22" t="s">
        <v>169</v>
      </c>
      <c r="AT848" s="22" t="s">
        <v>164</v>
      </c>
      <c r="AU848" s="22" t="s">
        <v>84</v>
      </c>
      <c r="AY848" s="22" t="s">
        <v>162</v>
      </c>
      <c r="BE848" s="202">
        <f>IF(N848="základní",J848,0)</f>
        <v>0</v>
      </c>
      <c r="BF848" s="202">
        <f>IF(N848="snížená",J848,0)</f>
        <v>0</v>
      </c>
      <c r="BG848" s="202">
        <f>IF(N848="zákl. přenesená",J848,0)</f>
        <v>0</v>
      </c>
      <c r="BH848" s="202">
        <f>IF(N848="sníž. přenesená",J848,0)</f>
        <v>0</v>
      </c>
      <c r="BI848" s="202">
        <f>IF(N848="nulová",J848,0)</f>
        <v>0</v>
      </c>
      <c r="BJ848" s="22" t="s">
        <v>82</v>
      </c>
      <c r="BK848" s="202">
        <f>ROUND(I848*H848,2)</f>
        <v>0</v>
      </c>
      <c r="BL848" s="22" t="s">
        <v>169</v>
      </c>
      <c r="BM848" s="22" t="s">
        <v>1364</v>
      </c>
    </row>
    <row r="849" spans="2:65" s="12" customFormat="1" ht="13.5">
      <c r="B849" s="215"/>
      <c r="C849" s="216"/>
      <c r="D849" s="205" t="s">
        <v>171</v>
      </c>
      <c r="E849" s="217" t="s">
        <v>21</v>
      </c>
      <c r="F849" s="218" t="s">
        <v>1365</v>
      </c>
      <c r="G849" s="216"/>
      <c r="H849" s="219">
        <v>0.82499999999999996</v>
      </c>
      <c r="I849" s="220"/>
      <c r="J849" s="216"/>
      <c r="K849" s="216"/>
      <c r="L849" s="221"/>
      <c r="M849" s="222"/>
      <c r="N849" s="223"/>
      <c r="O849" s="223"/>
      <c r="P849" s="223"/>
      <c r="Q849" s="223"/>
      <c r="R849" s="223"/>
      <c r="S849" s="223"/>
      <c r="T849" s="224"/>
      <c r="AT849" s="225" t="s">
        <v>171</v>
      </c>
      <c r="AU849" s="225" t="s">
        <v>84</v>
      </c>
      <c r="AV849" s="12" t="s">
        <v>84</v>
      </c>
      <c r="AW849" s="12" t="s">
        <v>37</v>
      </c>
      <c r="AX849" s="12" t="s">
        <v>74</v>
      </c>
      <c r="AY849" s="225" t="s">
        <v>162</v>
      </c>
    </row>
    <row r="850" spans="2:65" s="10" customFormat="1" ht="29.85" customHeight="1">
      <c r="B850" s="174"/>
      <c r="C850" s="175"/>
      <c r="D850" s="188" t="s">
        <v>73</v>
      </c>
      <c r="E850" s="189" t="s">
        <v>548</v>
      </c>
      <c r="F850" s="189" t="s">
        <v>1366</v>
      </c>
      <c r="G850" s="175"/>
      <c r="H850" s="175"/>
      <c r="I850" s="178"/>
      <c r="J850" s="190">
        <f>BK850</f>
        <v>0</v>
      </c>
      <c r="K850" s="175"/>
      <c r="L850" s="180"/>
      <c r="M850" s="181"/>
      <c r="N850" s="182"/>
      <c r="O850" s="182"/>
      <c r="P850" s="183">
        <f>SUM(P851:P862)</f>
        <v>0</v>
      </c>
      <c r="Q850" s="182"/>
      <c r="R850" s="183">
        <f>SUM(R851:R862)</f>
        <v>2.9674451100000003</v>
      </c>
      <c r="S850" s="182"/>
      <c r="T850" s="184">
        <f>SUM(T851:T862)</f>
        <v>0</v>
      </c>
      <c r="AR850" s="185" t="s">
        <v>82</v>
      </c>
      <c r="AT850" s="186" t="s">
        <v>73</v>
      </c>
      <c r="AU850" s="186" t="s">
        <v>82</v>
      </c>
      <c r="AY850" s="185" t="s">
        <v>162</v>
      </c>
      <c r="BK850" s="187">
        <f>SUM(BK851:BK862)</f>
        <v>0</v>
      </c>
    </row>
    <row r="851" spans="2:65" s="1" customFormat="1" ht="31.5" customHeight="1">
      <c r="B851" s="39"/>
      <c r="C851" s="191" t="s">
        <v>1367</v>
      </c>
      <c r="D851" s="191" t="s">
        <v>164</v>
      </c>
      <c r="E851" s="192" t="s">
        <v>1368</v>
      </c>
      <c r="F851" s="193" t="s">
        <v>1369</v>
      </c>
      <c r="G851" s="194" t="s">
        <v>357</v>
      </c>
      <c r="H851" s="195">
        <v>35</v>
      </c>
      <c r="I851" s="196"/>
      <c r="J851" s="197">
        <f>ROUND(I851*H851,2)</f>
        <v>0</v>
      </c>
      <c r="K851" s="193" t="s">
        <v>168</v>
      </c>
      <c r="L851" s="59"/>
      <c r="M851" s="198" t="s">
        <v>21</v>
      </c>
      <c r="N851" s="199" t="s">
        <v>45</v>
      </c>
      <c r="O851" s="40"/>
      <c r="P851" s="200">
        <f>O851*H851</f>
        <v>0</v>
      </c>
      <c r="Q851" s="200">
        <v>1.6975000000000001E-2</v>
      </c>
      <c r="R851" s="200">
        <f>Q851*H851</f>
        <v>0.59412500000000001</v>
      </c>
      <c r="S851" s="200">
        <v>0</v>
      </c>
      <c r="T851" s="201">
        <f>S851*H851</f>
        <v>0</v>
      </c>
      <c r="AR851" s="22" t="s">
        <v>169</v>
      </c>
      <c r="AT851" s="22" t="s">
        <v>164</v>
      </c>
      <c r="AU851" s="22" t="s">
        <v>84</v>
      </c>
      <c r="AY851" s="22" t="s">
        <v>162</v>
      </c>
      <c r="BE851" s="202">
        <f>IF(N851="základní",J851,0)</f>
        <v>0</v>
      </c>
      <c r="BF851" s="202">
        <f>IF(N851="snížená",J851,0)</f>
        <v>0</v>
      </c>
      <c r="BG851" s="202">
        <f>IF(N851="zákl. přenesená",J851,0)</f>
        <v>0</v>
      </c>
      <c r="BH851" s="202">
        <f>IF(N851="sníž. přenesená",J851,0)</f>
        <v>0</v>
      </c>
      <c r="BI851" s="202">
        <f>IF(N851="nulová",J851,0)</f>
        <v>0</v>
      </c>
      <c r="BJ851" s="22" t="s">
        <v>82</v>
      </c>
      <c r="BK851" s="202">
        <f>ROUND(I851*H851,2)</f>
        <v>0</v>
      </c>
      <c r="BL851" s="22" t="s">
        <v>169</v>
      </c>
      <c r="BM851" s="22" t="s">
        <v>1370</v>
      </c>
    </row>
    <row r="852" spans="2:65" s="11" customFormat="1" ht="13.5">
      <c r="B852" s="203"/>
      <c r="C852" s="204"/>
      <c r="D852" s="205" t="s">
        <v>171</v>
      </c>
      <c r="E852" s="206" t="s">
        <v>21</v>
      </c>
      <c r="F852" s="207" t="s">
        <v>1371</v>
      </c>
      <c r="G852" s="204"/>
      <c r="H852" s="208" t="s">
        <v>21</v>
      </c>
      <c r="I852" s="209"/>
      <c r="J852" s="204"/>
      <c r="K852" s="204"/>
      <c r="L852" s="210"/>
      <c r="M852" s="211"/>
      <c r="N852" s="212"/>
      <c r="O852" s="212"/>
      <c r="P852" s="212"/>
      <c r="Q852" s="212"/>
      <c r="R852" s="212"/>
      <c r="S852" s="212"/>
      <c r="T852" s="213"/>
      <c r="AT852" s="214" t="s">
        <v>171</v>
      </c>
      <c r="AU852" s="214" t="s">
        <v>84</v>
      </c>
      <c r="AV852" s="11" t="s">
        <v>82</v>
      </c>
      <c r="AW852" s="11" t="s">
        <v>37</v>
      </c>
      <c r="AX852" s="11" t="s">
        <v>74</v>
      </c>
      <c r="AY852" s="214" t="s">
        <v>162</v>
      </c>
    </row>
    <row r="853" spans="2:65" s="12" customFormat="1" ht="13.5">
      <c r="B853" s="215"/>
      <c r="C853" s="216"/>
      <c r="D853" s="205" t="s">
        <v>171</v>
      </c>
      <c r="E853" s="217" t="s">
        <v>21</v>
      </c>
      <c r="F853" s="218" t="s">
        <v>1372</v>
      </c>
      <c r="G853" s="216"/>
      <c r="H853" s="219">
        <v>21</v>
      </c>
      <c r="I853" s="220"/>
      <c r="J853" s="216"/>
      <c r="K853" s="216"/>
      <c r="L853" s="221"/>
      <c r="M853" s="222"/>
      <c r="N853" s="223"/>
      <c r="O853" s="223"/>
      <c r="P853" s="223"/>
      <c r="Q853" s="223"/>
      <c r="R853" s="223"/>
      <c r="S853" s="223"/>
      <c r="T853" s="224"/>
      <c r="AT853" s="225" t="s">
        <v>171</v>
      </c>
      <c r="AU853" s="225" t="s">
        <v>84</v>
      </c>
      <c r="AV853" s="12" t="s">
        <v>84</v>
      </c>
      <c r="AW853" s="12" t="s">
        <v>37</v>
      </c>
      <c r="AX853" s="12" t="s">
        <v>74</v>
      </c>
      <c r="AY853" s="225" t="s">
        <v>162</v>
      </c>
    </row>
    <row r="854" spans="2:65" s="11" customFormat="1" ht="13.5">
      <c r="B854" s="203"/>
      <c r="C854" s="204"/>
      <c r="D854" s="205" t="s">
        <v>171</v>
      </c>
      <c r="E854" s="206" t="s">
        <v>21</v>
      </c>
      <c r="F854" s="207" t="s">
        <v>1373</v>
      </c>
      <c r="G854" s="204"/>
      <c r="H854" s="208" t="s">
        <v>21</v>
      </c>
      <c r="I854" s="209"/>
      <c r="J854" s="204"/>
      <c r="K854" s="204"/>
      <c r="L854" s="210"/>
      <c r="M854" s="211"/>
      <c r="N854" s="212"/>
      <c r="O854" s="212"/>
      <c r="P854" s="212"/>
      <c r="Q854" s="212"/>
      <c r="R854" s="212"/>
      <c r="S854" s="212"/>
      <c r="T854" s="213"/>
      <c r="AT854" s="214" t="s">
        <v>171</v>
      </c>
      <c r="AU854" s="214" t="s">
        <v>84</v>
      </c>
      <c r="AV854" s="11" t="s">
        <v>82</v>
      </c>
      <c r="AW854" s="11" t="s">
        <v>37</v>
      </c>
      <c r="AX854" s="11" t="s">
        <v>74</v>
      </c>
      <c r="AY854" s="214" t="s">
        <v>162</v>
      </c>
    </row>
    <row r="855" spans="2:65" s="12" customFormat="1" ht="13.5">
      <c r="B855" s="215"/>
      <c r="C855" s="216"/>
      <c r="D855" s="226" t="s">
        <v>171</v>
      </c>
      <c r="E855" s="227" t="s">
        <v>21</v>
      </c>
      <c r="F855" s="228" t="s">
        <v>239</v>
      </c>
      <c r="G855" s="216"/>
      <c r="H855" s="229">
        <v>14</v>
      </c>
      <c r="I855" s="220"/>
      <c r="J855" s="216"/>
      <c r="K855" s="216"/>
      <c r="L855" s="221"/>
      <c r="M855" s="222"/>
      <c r="N855" s="223"/>
      <c r="O855" s="223"/>
      <c r="P855" s="223"/>
      <c r="Q855" s="223"/>
      <c r="R855" s="223"/>
      <c r="S855" s="223"/>
      <c r="T855" s="224"/>
      <c r="AT855" s="225" t="s">
        <v>171</v>
      </c>
      <c r="AU855" s="225" t="s">
        <v>84</v>
      </c>
      <c r="AV855" s="12" t="s">
        <v>84</v>
      </c>
      <c r="AW855" s="12" t="s">
        <v>37</v>
      </c>
      <c r="AX855" s="12" t="s">
        <v>74</v>
      </c>
      <c r="AY855" s="225" t="s">
        <v>162</v>
      </c>
    </row>
    <row r="856" spans="2:65" s="1" customFormat="1" ht="22.5" customHeight="1">
      <c r="B856" s="39"/>
      <c r="C856" s="230" t="s">
        <v>1374</v>
      </c>
      <c r="D856" s="230" t="s">
        <v>275</v>
      </c>
      <c r="E856" s="231" t="s">
        <v>1375</v>
      </c>
      <c r="F856" s="232" t="s">
        <v>1376</v>
      </c>
      <c r="G856" s="233" t="s">
        <v>357</v>
      </c>
      <c r="H856" s="234">
        <v>9</v>
      </c>
      <c r="I856" s="235"/>
      <c r="J856" s="236">
        <f t="shared" ref="J856:J862" si="0">ROUND(I856*H856,2)</f>
        <v>0</v>
      </c>
      <c r="K856" s="232" t="s">
        <v>168</v>
      </c>
      <c r="L856" s="237"/>
      <c r="M856" s="238" t="s">
        <v>21</v>
      </c>
      <c r="N856" s="239" t="s">
        <v>45</v>
      </c>
      <c r="O856" s="40"/>
      <c r="P856" s="200">
        <f t="shared" ref="P856:P862" si="1">O856*H856</f>
        <v>0</v>
      </c>
      <c r="Q856" s="200">
        <v>1.0999999999999999E-2</v>
      </c>
      <c r="R856" s="200">
        <f t="shared" ref="R856:R862" si="2">Q856*H856</f>
        <v>9.8999999999999991E-2</v>
      </c>
      <c r="S856" s="200">
        <v>0</v>
      </c>
      <c r="T856" s="201">
        <f t="shared" ref="T856:T862" si="3">S856*H856</f>
        <v>0</v>
      </c>
      <c r="AR856" s="22" t="s">
        <v>205</v>
      </c>
      <c r="AT856" s="22" t="s">
        <v>275</v>
      </c>
      <c r="AU856" s="22" t="s">
        <v>84</v>
      </c>
      <c r="AY856" s="22" t="s">
        <v>162</v>
      </c>
      <c r="BE856" s="202">
        <f t="shared" ref="BE856:BE862" si="4">IF(N856="základní",J856,0)</f>
        <v>0</v>
      </c>
      <c r="BF856" s="202">
        <f t="shared" ref="BF856:BF862" si="5">IF(N856="snížená",J856,0)</f>
        <v>0</v>
      </c>
      <c r="BG856" s="202">
        <f t="shared" ref="BG856:BG862" si="6">IF(N856="zákl. přenesená",J856,0)</f>
        <v>0</v>
      </c>
      <c r="BH856" s="202">
        <f t="shared" ref="BH856:BH862" si="7">IF(N856="sníž. přenesená",J856,0)</f>
        <v>0</v>
      </c>
      <c r="BI856" s="202">
        <f t="shared" ref="BI856:BI862" si="8">IF(N856="nulová",J856,0)</f>
        <v>0</v>
      </c>
      <c r="BJ856" s="22" t="s">
        <v>82</v>
      </c>
      <c r="BK856" s="202">
        <f t="shared" ref="BK856:BK862" si="9">ROUND(I856*H856,2)</f>
        <v>0</v>
      </c>
      <c r="BL856" s="22" t="s">
        <v>169</v>
      </c>
      <c r="BM856" s="22" t="s">
        <v>1377</v>
      </c>
    </row>
    <row r="857" spans="2:65" s="1" customFormat="1" ht="22.5" customHeight="1">
      <c r="B857" s="39"/>
      <c r="C857" s="230" t="s">
        <v>1378</v>
      </c>
      <c r="D857" s="230" t="s">
        <v>275</v>
      </c>
      <c r="E857" s="231" t="s">
        <v>1379</v>
      </c>
      <c r="F857" s="232" t="s">
        <v>1380</v>
      </c>
      <c r="G857" s="233" t="s">
        <v>357</v>
      </c>
      <c r="H857" s="234">
        <v>12</v>
      </c>
      <c r="I857" s="235"/>
      <c r="J857" s="236">
        <f t="shared" si="0"/>
        <v>0</v>
      </c>
      <c r="K857" s="232" t="s">
        <v>168</v>
      </c>
      <c r="L857" s="237"/>
      <c r="M857" s="238" t="s">
        <v>21</v>
      </c>
      <c r="N857" s="239" t="s">
        <v>45</v>
      </c>
      <c r="O857" s="40"/>
      <c r="P857" s="200">
        <f t="shared" si="1"/>
        <v>0</v>
      </c>
      <c r="Q857" s="200">
        <v>1.3599999999999999E-2</v>
      </c>
      <c r="R857" s="200">
        <f t="shared" si="2"/>
        <v>0.16319999999999998</v>
      </c>
      <c r="S857" s="200">
        <v>0</v>
      </c>
      <c r="T857" s="201">
        <f t="shared" si="3"/>
        <v>0</v>
      </c>
      <c r="AR857" s="22" t="s">
        <v>205</v>
      </c>
      <c r="AT857" s="22" t="s">
        <v>275</v>
      </c>
      <c r="AU857" s="22" t="s">
        <v>84</v>
      </c>
      <c r="AY857" s="22" t="s">
        <v>162</v>
      </c>
      <c r="BE857" s="202">
        <f t="shared" si="4"/>
        <v>0</v>
      </c>
      <c r="BF857" s="202">
        <f t="shared" si="5"/>
        <v>0</v>
      </c>
      <c r="BG857" s="202">
        <f t="shared" si="6"/>
        <v>0</v>
      </c>
      <c r="BH857" s="202">
        <f t="shared" si="7"/>
        <v>0</v>
      </c>
      <c r="BI857" s="202">
        <f t="shared" si="8"/>
        <v>0</v>
      </c>
      <c r="BJ857" s="22" t="s">
        <v>82</v>
      </c>
      <c r="BK857" s="202">
        <f t="shared" si="9"/>
        <v>0</v>
      </c>
      <c r="BL857" s="22" t="s">
        <v>169</v>
      </c>
      <c r="BM857" s="22" t="s">
        <v>1381</v>
      </c>
    </row>
    <row r="858" spans="2:65" s="1" customFormat="1" ht="22.5" customHeight="1">
      <c r="B858" s="39"/>
      <c r="C858" s="230" t="s">
        <v>1382</v>
      </c>
      <c r="D858" s="230" t="s">
        <v>275</v>
      </c>
      <c r="E858" s="231" t="s">
        <v>1383</v>
      </c>
      <c r="F858" s="232" t="s">
        <v>1384</v>
      </c>
      <c r="G858" s="233" t="s">
        <v>357</v>
      </c>
      <c r="H858" s="234">
        <v>14</v>
      </c>
      <c r="I858" s="235"/>
      <c r="J858" s="236">
        <f t="shared" si="0"/>
        <v>0</v>
      </c>
      <c r="K858" s="232" t="s">
        <v>168</v>
      </c>
      <c r="L858" s="237"/>
      <c r="M858" s="238" t="s">
        <v>21</v>
      </c>
      <c r="N858" s="239" t="s">
        <v>45</v>
      </c>
      <c r="O858" s="40"/>
      <c r="P858" s="200">
        <f t="shared" si="1"/>
        <v>0</v>
      </c>
      <c r="Q858" s="200">
        <v>1.14E-2</v>
      </c>
      <c r="R858" s="200">
        <f t="shared" si="2"/>
        <v>0.15960000000000002</v>
      </c>
      <c r="S858" s="200">
        <v>0</v>
      </c>
      <c r="T858" s="201">
        <f t="shared" si="3"/>
        <v>0</v>
      </c>
      <c r="AR858" s="22" t="s">
        <v>205</v>
      </c>
      <c r="AT858" s="22" t="s">
        <v>275</v>
      </c>
      <c r="AU858" s="22" t="s">
        <v>84</v>
      </c>
      <c r="AY858" s="22" t="s">
        <v>162</v>
      </c>
      <c r="BE858" s="202">
        <f t="shared" si="4"/>
        <v>0</v>
      </c>
      <c r="BF858" s="202">
        <f t="shared" si="5"/>
        <v>0</v>
      </c>
      <c r="BG858" s="202">
        <f t="shared" si="6"/>
        <v>0</v>
      </c>
      <c r="BH858" s="202">
        <f t="shared" si="7"/>
        <v>0</v>
      </c>
      <c r="BI858" s="202">
        <f t="shared" si="8"/>
        <v>0</v>
      </c>
      <c r="BJ858" s="22" t="s">
        <v>82</v>
      </c>
      <c r="BK858" s="202">
        <f t="shared" si="9"/>
        <v>0</v>
      </c>
      <c r="BL858" s="22" t="s">
        <v>169</v>
      </c>
      <c r="BM858" s="22" t="s">
        <v>1385</v>
      </c>
    </row>
    <row r="859" spans="2:65" s="1" customFormat="1" ht="31.5" customHeight="1">
      <c r="B859" s="39"/>
      <c r="C859" s="191" t="s">
        <v>1386</v>
      </c>
      <c r="D859" s="191" t="s">
        <v>164</v>
      </c>
      <c r="E859" s="192" t="s">
        <v>1387</v>
      </c>
      <c r="F859" s="193" t="s">
        <v>1388</v>
      </c>
      <c r="G859" s="194" t="s">
        <v>357</v>
      </c>
      <c r="H859" s="195">
        <v>3</v>
      </c>
      <c r="I859" s="196"/>
      <c r="J859" s="197">
        <f t="shared" si="0"/>
        <v>0</v>
      </c>
      <c r="K859" s="193" t="s">
        <v>168</v>
      </c>
      <c r="L859" s="59"/>
      <c r="M859" s="198" t="s">
        <v>21</v>
      </c>
      <c r="N859" s="199" t="s">
        <v>45</v>
      </c>
      <c r="O859" s="40"/>
      <c r="P859" s="200">
        <f t="shared" si="1"/>
        <v>0</v>
      </c>
      <c r="Q859" s="200">
        <v>0.44170336999999998</v>
      </c>
      <c r="R859" s="200">
        <f t="shared" si="2"/>
        <v>1.32511011</v>
      </c>
      <c r="S859" s="200">
        <v>0</v>
      </c>
      <c r="T859" s="201">
        <f t="shared" si="3"/>
        <v>0</v>
      </c>
      <c r="AR859" s="22" t="s">
        <v>169</v>
      </c>
      <c r="AT859" s="22" t="s">
        <v>164</v>
      </c>
      <c r="AU859" s="22" t="s">
        <v>84</v>
      </c>
      <c r="AY859" s="22" t="s">
        <v>162</v>
      </c>
      <c r="BE859" s="202">
        <f t="shared" si="4"/>
        <v>0</v>
      </c>
      <c r="BF859" s="202">
        <f t="shared" si="5"/>
        <v>0</v>
      </c>
      <c r="BG859" s="202">
        <f t="shared" si="6"/>
        <v>0</v>
      </c>
      <c r="BH859" s="202">
        <f t="shared" si="7"/>
        <v>0</v>
      </c>
      <c r="BI859" s="202">
        <f t="shared" si="8"/>
        <v>0</v>
      </c>
      <c r="BJ859" s="22" t="s">
        <v>82</v>
      </c>
      <c r="BK859" s="202">
        <f t="shared" si="9"/>
        <v>0</v>
      </c>
      <c r="BL859" s="22" t="s">
        <v>169</v>
      </c>
      <c r="BM859" s="22" t="s">
        <v>1389</v>
      </c>
    </row>
    <row r="860" spans="2:65" s="1" customFormat="1" ht="22.5" customHeight="1">
      <c r="B860" s="39"/>
      <c r="C860" s="230" t="s">
        <v>1390</v>
      </c>
      <c r="D860" s="230" t="s">
        <v>275</v>
      </c>
      <c r="E860" s="231" t="s">
        <v>1391</v>
      </c>
      <c r="F860" s="232" t="s">
        <v>1392</v>
      </c>
      <c r="G860" s="233" t="s">
        <v>357</v>
      </c>
      <c r="H860" s="234">
        <v>3</v>
      </c>
      <c r="I860" s="235"/>
      <c r="J860" s="236">
        <f t="shared" si="0"/>
        <v>0</v>
      </c>
      <c r="K860" s="232" t="s">
        <v>168</v>
      </c>
      <c r="L860" s="237"/>
      <c r="M860" s="238" t="s">
        <v>21</v>
      </c>
      <c r="N860" s="239" t="s">
        <v>45</v>
      </c>
      <c r="O860" s="40"/>
      <c r="P860" s="200">
        <f t="shared" si="1"/>
        <v>0</v>
      </c>
      <c r="Q860" s="200">
        <v>1.847E-2</v>
      </c>
      <c r="R860" s="200">
        <f t="shared" si="2"/>
        <v>5.5410000000000001E-2</v>
      </c>
      <c r="S860" s="200">
        <v>0</v>
      </c>
      <c r="T860" s="201">
        <f t="shared" si="3"/>
        <v>0</v>
      </c>
      <c r="AR860" s="22" t="s">
        <v>205</v>
      </c>
      <c r="AT860" s="22" t="s">
        <v>275</v>
      </c>
      <c r="AU860" s="22" t="s">
        <v>84</v>
      </c>
      <c r="AY860" s="22" t="s">
        <v>162</v>
      </c>
      <c r="BE860" s="202">
        <f t="shared" si="4"/>
        <v>0</v>
      </c>
      <c r="BF860" s="202">
        <f t="shared" si="5"/>
        <v>0</v>
      </c>
      <c r="BG860" s="202">
        <f t="shared" si="6"/>
        <v>0</v>
      </c>
      <c r="BH860" s="202">
        <f t="shared" si="7"/>
        <v>0</v>
      </c>
      <c r="BI860" s="202">
        <f t="shared" si="8"/>
        <v>0</v>
      </c>
      <c r="BJ860" s="22" t="s">
        <v>82</v>
      </c>
      <c r="BK860" s="202">
        <f t="shared" si="9"/>
        <v>0</v>
      </c>
      <c r="BL860" s="22" t="s">
        <v>169</v>
      </c>
      <c r="BM860" s="22" t="s">
        <v>1393</v>
      </c>
    </row>
    <row r="861" spans="2:65" s="1" customFormat="1" ht="31.5" customHeight="1">
      <c r="B861" s="39"/>
      <c r="C861" s="191" t="s">
        <v>1394</v>
      </c>
      <c r="D861" s="191" t="s">
        <v>164</v>
      </c>
      <c r="E861" s="192" t="s">
        <v>1395</v>
      </c>
      <c r="F861" s="193" t="s">
        <v>1396</v>
      </c>
      <c r="G861" s="194" t="s">
        <v>357</v>
      </c>
      <c r="H861" s="195">
        <v>1</v>
      </c>
      <c r="I861" s="196"/>
      <c r="J861" s="197">
        <f t="shared" si="0"/>
        <v>0</v>
      </c>
      <c r="K861" s="193" t="s">
        <v>168</v>
      </c>
      <c r="L861" s="59"/>
      <c r="M861" s="198" t="s">
        <v>21</v>
      </c>
      <c r="N861" s="199" t="s">
        <v>45</v>
      </c>
      <c r="O861" s="40"/>
      <c r="P861" s="200">
        <f t="shared" si="1"/>
        <v>0</v>
      </c>
      <c r="Q861" s="200">
        <v>0.54769000000000001</v>
      </c>
      <c r="R861" s="200">
        <f t="shared" si="2"/>
        <v>0.54769000000000001</v>
      </c>
      <c r="S861" s="200">
        <v>0</v>
      </c>
      <c r="T861" s="201">
        <f t="shared" si="3"/>
        <v>0</v>
      </c>
      <c r="AR861" s="22" t="s">
        <v>169</v>
      </c>
      <c r="AT861" s="22" t="s">
        <v>164</v>
      </c>
      <c r="AU861" s="22" t="s">
        <v>84</v>
      </c>
      <c r="AY861" s="22" t="s">
        <v>162</v>
      </c>
      <c r="BE861" s="202">
        <f t="shared" si="4"/>
        <v>0</v>
      </c>
      <c r="BF861" s="202">
        <f t="shared" si="5"/>
        <v>0</v>
      </c>
      <c r="BG861" s="202">
        <f t="shared" si="6"/>
        <v>0</v>
      </c>
      <c r="BH861" s="202">
        <f t="shared" si="7"/>
        <v>0</v>
      </c>
      <c r="BI861" s="202">
        <f t="shared" si="8"/>
        <v>0</v>
      </c>
      <c r="BJ861" s="22" t="s">
        <v>82</v>
      </c>
      <c r="BK861" s="202">
        <f t="shared" si="9"/>
        <v>0</v>
      </c>
      <c r="BL861" s="22" t="s">
        <v>169</v>
      </c>
      <c r="BM861" s="22" t="s">
        <v>1397</v>
      </c>
    </row>
    <row r="862" spans="2:65" s="1" customFormat="1" ht="22.5" customHeight="1">
      <c r="B862" s="39"/>
      <c r="C862" s="230" t="s">
        <v>1398</v>
      </c>
      <c r="D862" s="230" t="s">
        <v>275</v>
      </c>
      <c r="E862" s="231" t="s">
        <v>1399</v>
      </c>
      <c r="F862" s="232" t="s">
        <v>1400</v>
      </c>
      <c r="G862" s="233" t="s">
        <v>357</v>
      </c>
      <c r="H862" s="234">
        <v>1</v>
      </c>
      <c r="I862" s="235"/>
      <c r="J862" s="236">
        <f t="shared" si="0"/>
        <v>0</v>
      </c>
      <c r="K862" s="232" t="s">
        <v>168</v>
      </c>
      <c r="L862" s="237"/>
      <c r="M862" s="238" t="s">
        <v>21</v>
      </c>
      <c r="N862" s="239" t="s">
        <v>45</v>
      </c>
      <c r="O862" s="40"/>
      <c r="P862" s="200">
        <f t="shared" si="1"/>
        <v>0</v>
      </c>
      <c r="Q862" s="200">
        <v>2.3310000000000001E-2</v>
      </c>
      <c r="R862" s="200">
        <f t="shared" si="2"/>
        <v>2.3310000000000001E-2</v>
      </c>
      <c r="S862" s="200">
        <v>0</v>
      </c>
      <c r="T862" s="201">
        <f t="shared" si="3"/>
        <v>0</v>
      </c>
      <c r="AR862" s="22" t="s">
        <v>205</v>
      </c>
      <c r="AT862" s="22" t="s">
        <v>275</v>
      </c>
      <c r="AU862" s="22" t="s">
        <v>84</v>
      </c>
      <c r="AY862" s="22" t="s">
        <v>162</v>
      </c>
      <c r="BE862" s="202">
        <f t="shared" si="4"/>
        <v>0</v>
      </c>
      <c r="BF862" s="202">
        <f t="shared" si="5"/>
        <v>0</v>
      </c>
      <c r="BG862" s="202">
        <f t="shared" si="6"/>
        <v>0</v>
      </c>
      <c r="BH862" s="202">
        <f t="shared" si="7"/>
        <v>0</v>
      </c>
      <c r="BI862" s="202">
        <f t="shared" si="8"/>
        <v>0</v>
      </c>
      <c r="BJ862" s="22" t="s">
        <v>82</v>
      </c>
      <c r="BK862" s="202">
        <f t="shared" si="9"/>
        <v>0</v>
      </c>
      <c r="BL862" s="22" t="s">
        <v>169</v>
      </c>
      <c r="BM862" s="22" t="s">
        <v>1401</v>
      </c>
    </row>
    <row r="863" spans="2:65" s="10" customFormat="1" ht="29.85" customHeight="1">
      <c r="B863" s="174"/>
      <c r="C863" s="175"/>
      <c r="D863" s="188" t="s">
        <v>73</v>
      </c>
      <c r="E863" s="189" t="s">
        <v>205</v>
      </c>
      <c r="F863" s="189" t="s">
        <v>1402</v>
      </c>
      <c r="G863" s="175"/>
      <c r="H863" s="175"/>
      <c r="I863" s="178"/>
      <c r="J863" s="190">
        <f>BK863</f>
        <v>0</v>
      </c>
      <c r="K863" s="175"/>
      <c r="L863" s="180"/>
      <c r="M863" s="181"/>
      <c r="N863" s="182"/>
      <c r="O863" s="182"/>
      <c r="P863" s="183">
        <f>SUM(P864:P868)</f>
        <v>0</v>
      </c>
      <c r="Q863" s="182"/>
      <c r="R863" s="183">
        <f>SUM(R864:R868)</f>
        <v>0.96656544</v>
      </c>
      <c r="S863" s="182"/>
      <c r="T863" s="184">
        <f>SUM(T864:T868)</f>
        <v>0</v>
      </c>
      <c r="AR863" s="185" t="s">
        <v>82</v>
      </c>
      <c r="AT863" s="186" t="s">
        <v>73</v>
      </c>
      <c r="AU863" s="186" t="s">
        <v>82</v>
      </c>
      <c r="AY863" s="185" t="s">
        <v>162</v>
      </c>
      <c r="BK863" s="187">
        <f>SUM(BK864:BK868)</f>
        <v>0</v>
      </c>
    </row>
    <row r="864" spans="2:65" s="1" customFormat="1" ht="31.5" customHeight="1">
      <c r="B864" s="39"/>
      <c r="C864" s="191" t="s">
        <v>1403</v>
      </c>
      <c r="D864" s="191" t="s">
        <v>164</v>
      </c>
      <c r="E864" s="192" t="s">
        <v>1404</v>
      </c>
      <c r="F864" s="193" t="s">
        <v>1405</v>
      </c>
      <c r="G864" s="194" t="s">
        <v>357</v>
      </c>
      <c r="H864" s="195">
        <v>3</v>
      </c>
      <c r="I864" s="196"/>
      <c r="J864" s="197">
        <f>ROUND(I864*H864,2)</f>
        <v>0</v>
      </c>
      <c r="K864" s="193" t="s">
        <v>168</v>
      </c>
      <c r="L864" s="59"/>
      <c r="M864" s="198" t="s">
        <v>21</v>
      </c>
      <c r="N864" s="199" t="s">
        <v>45</v>
      </c>
      <c r="O864" s="40"/>
      <c r="P864" s="200">
        <f>O864*H864</f>
        <v>0</v>
      </c>
      <c r="Q864" s="200">
        <v>0</v>
      </c>
      <c r="R864" s="200">
        <f>Q864*H864</f>
        <v>0</v>
      </c>
      <c r="S864" s="200">
        <v>0</v>
      </c>
      <c r="T864" s="201">
        <f>S864*H864</f>
        <v>0</v>
      </c>
      <c r="AR864" s="22" t="s">
        <v>169</v>
      </c>
      <c r="AT864" s="22" t="s">
        <v>164</v>
      </c>
      <c r="AU864" s="22" t="s">
        <v>84</v>
      </c>
      <c r="AY864" s="22" t="s">
        <v>162</v>
      </c>
      <c r="BE864" s="202">
        <f>IF(N864="základní",J864,0)</f>
        <v>0</v>
      </c>
      <c r="BF864" s="202">
        <f>IF(N864="snížená",J864,0)</f>
        <v>0</v>
      </c>
      <c r="BG864" s="202">
        <f>IF(N864="zákl. přenesená",J864,0)</f>
        <v>0</v>
      </c>
      <c r="BH864" s="202">
        <f>IF(N864="sníž. přenesená",J864,0)</f>
        <v>0</v>
      </c>
      <c r="BI864" s="202">
        <f>IF(N864="nulová",J864,0)</f>
        <v>0</v>
      </c>
      <c r="BJ864" s="22" t="s">
        <v>82</v>
      </c>
      <c r="BK864" s="202">
        <f>ROUND(I864*H864,2)</f>
        <v>0</v>
      </c>
      <c r="BL864" s="22" t="s">
        <v>169</v>
      </c>
      <c r="BM864" s="22" t="s">
        <v>1406</v>
      </c>
    </row>
    <row r="865" spans="2:65" s="1" customFormat="1" ht="22.5" customHeight="1">
      <c r="B865" s="39"/>
      <c r="C865" s="230" t="s">
        <v>1407</v>
      </c>
      <c r="D865" s="230" t="s">
        <v>275</v>
      </c>
      <c r="E865" s="231" t="s">
        <v>1408</v>
      </c>
      <c r="F865" s="232" t="s">
        <v>1409</v>
      </c>
      <c r="G865" s="233" t="s">
        <v>357</v>
      </c>
      <c r="H865" s="234">
        <v>3</v>
      </c>
      <c r="I865" s="235"/>
      <c r="J865" s="236">
        <f>ROUND(I865*H865,2)</f>
        <v>0</v>
      </c>
      <c r="K865" s="232" t="s">
        <v>168</v>
      </c>
      <c r="L865" s="237"/>
      <c r="M865" s="238" t="s">
        <v>21</v>
      </c>
      <c r="N865" s="239" t="s">
        <v>45</v>
      </c>
      <c r="O865" s="40"/>
      <c r="P865" s="200">
        <f>O865*H865</f>
        <v>0</v>
      </c>
      <c r="Q865" s="200">
        <v>7.1999999999999998E-3</v>
      </c>
      <c r="R865" s="200">
        <f>Q865*H865</f>
        <v>2.1600000000000001E-2</v>
      </c>
      <c r="S865" s="200">
        <v>0</v>
      </c>
      <c r="T865" s="201">
        <f>S865*H865</f>
        <v>0</v>
      </c>
      <c r="AR865" s="22" t="s">
        <v>205</v>
      </c>
      <c r="AT865" s="22" t="s">
        <v>275</v>
      </c>
      <c r="AU865" s="22" t="s">
        <v>84</v>
      </c>
      <c r="AY865" s="22" t="s">
        <v>162</v>
      </c>
      <c r="BE865" s="202">
        <f>IF(N865="základní",J865,0)</f>
        <v>0</v>
      </c>
      <c r="BF865" s="202">
        <f>IF(N865="snížená",J865,0)</f>
        <v>0</v>
      </c>
      <c r="BG865" s="202">
        <f>IF(N865="zákl. přenesená",J865,0)</f>
        <v>0</v>
      </c>
      <c r="BH865" s="202">
        <f>IF(N865="sníž. přenesená",J865,0)</f>
        <v>0</v>
      </c>
      <c r="BI865" s="202">
        <f>IF(N865="nulová",J865,0)</f>
        <v>0</v>
      </c>
      <c r="BJ865" s="22" t="s">
        <v>82</v>
      </c>
      <c r="BK865" s="202">
        <f>ROUND(I865*H865,2)</f>
        <v>0</v>
      </c>
      <c r="BL865" s="22" t="s">
        <v>169</v>
      </c>
      <c r="BM865" s="22" t="s">
        <v>1410</v>
      </c>
    </row>
    <row r="866" spans="2:65" s="1" customFormat="1" ht="54">
      <c r="B866" s="39"/>
      <c r="C866" s="61"/>
      <c r="D866" s="226" t="s">
        <v>397</v>
      </c>
      <c r="E866" s="61"/>
      <c r="F866" s="242" t="s">
        <v>1411</v>
      </c>
      <c r="G866" s="61"/>
      <c r="H866" s="61"/>
      <c r="I866" s="161"/>
      <c r="J866" s="61"/>
      <c r="K866" s="61"/>
      <c r="L866" s="59"/>
      <c r="M866" s="241"/>
      <c r="N866" s="40"/>
      <c r="O866" s="40"/>
      <c r="P866" s="40"/>
      <c r="Q866" s="40"/>
      <c r="R866" s="40"/>
      <c r="S866" s="40"/>
      <c r="T866" s="76"/>
      <c r="AT866" s="22" t="s">
        <v>397</v>
      </c>
      <c r="AU866" s="22" t="s">
        <v>84</v>
      </c>
    </row>
    <row r="867" spans="2:65" s="1" customFormat="1" ht="95.25" customHeight="1">
      <c r="B867" s="39"/>
      <c r="C867" s="191" t="s">
        <v>1412</v>
      </c>
      <c r="D867" s="191" t="s">
        <v>164</v>
      </c>
      <c r="E867" s="192" t="s">
        <v>1413</v>
      </c>
      <c r="F867" s="193" t="s">
        <v>1414</v>
      </c>
      <c r="G867" s="194" t="s">
        <v>186</v>
      </c>
      <c r="H867" s="195">
        <v>0.64800000000000002</v>
      </c>
      <c r="I867" s="196"/>
      <c r="J867" s="197">
        <f>ROUND(I867*H867,2)</f>
        <v>0</v>
      </c>
      <c r="K867" s="193" t="s">
        <v>168</v>
      </c>
      <c r="L867" s="59"/>
      <c r="M867" s="198" t="s">
        <v>21</v>
      </c>
      <c r="N867" s="199" t="s">
        <v>45</v>
      </c>
      <c r="O867" s="40"/>
      <c r="P867" s="200">
        <f>O867*H867</f>
        <v>0</v>
      </c>
      <c r="Q867" s="200">
        <v>1.45828</v>
      </c>
      <c r="R867" s="200">
        <f>Q867*H867</f>
        <v>0.94496544000000005</v>
      </c>
      <c r="S867" s="200">
        <v>0</v>
      </c>
      <c r="T867" s="201">
        <f>S867*H867</f>
        <v>0</v>
      </c>
      <c r="AR867" s="22" t="s">
        <v>169</v>
      </c>
      <c r="AT867" s="22" t="s">
        <v>164</v>
      </c>
      <c r="AU867" s="22" t="s">
        <v>84</v>
      </c>
      <c r="AY867" s="22" t="s">
        <v>162</v>
      </c>
      <c r="BE867" s="202">
        <f>IF(N867="základní",J867,0)</f>
        <v>0</v>
      </c>
      <c r="BF867" s="202">
        <f>IF(N867="snížená",J867,0)</f>
        <v>0</v>
      </c>
      <c r="BG867" s="202">
        <f>IF(N867="zákl. přenesená",J867,0)</f>
        <v>0</v>
      </c>
      <c r="BH867" s="202">
        <f>IF(N867="sníž. přenesená",J867,0)</f>
        <v>0</v>
      </c>
      <c r="BI867" s="202">
        <f>IF(N867="nulová",J867,0)</f>
        <v>0</v>
      </c>
      <c r="BJ867" s="22" t="s">
        <v>82</v>
      </c>
      <c r="BK867" s="202">
        <f>ROUND(I867*H867,2)</f>
        <v>0</v>
      </c>
      <c r="BL867" s="22" t="s">
        <v>169</v>
      </c>
      <c r="BM867" s="22" t="s">
        <v>1415</v>
      </c>
    </row>
    <row r="868" spans="2:65" s="12" customFormat="1" ht="13.5">
      <c r="B868" s="215"/>
      <c r="C868" s="216"/>
      <c r="D868" s="205" t="s">
        <v>171</v>
      </c>
      <c r="E868" s="217" t="s">
        <v>21</v>
      </c>
      <c r="F868" s="218" t="s">
        <v>1416</v>
      </c>
      <c r="G868" s="216"/>
      <c r="H868" s="219">
        <v>0.64800000000000002</v>
      </c>
      <c r="I868" s="220"/>
      <c r="J868" s="216"/>
      <c r="K868" s="216"/>
      <c r="L868" s="221"/>
      <c r="M868" s="222"/>
      <c r="N868" s="223"/>
      <c r="O868" s="223"/>
      <c r="P868" s="223"/>
      <c r="Q868" s="223"/>
      <c r="R868" s="223"/>
      <c r="S868" s="223"/>
      <c r="T868" s="224"/>
      <c r="AT868" s="225" t="s">
        <v>171</v>
      </c>
      <c r="AU868" s="225" t="s">
        <v>84</v>
      </c>
      <c r="AV868" s="12" t="s">
        <v>84</v>
      </c>
      <c r="AW868" s="12" t="s">
        <v>37</v>
      </c>
      <c r="AX868" s="12" t="s">
        <v>74</v>
      </c>
      <c r="AY868" s="225" t="s">
        <v>162</v>
      </c>
    </row>
    <row r="869" spans="2:65" s="10" customFormat="1" ht="29.85" customHeight="1">
      <c r="B869" s="174"/>
      <c r="C869" s="175"/>
      <c r="D869" s="188" t="s">
        <v>73</v>
      </c>
      <c r="E869" s="189" t="s">
        <v>731</v>
      </c>
      <c r="F869" s="189" t="s">
        <v>1417</v>
      </c>
      <c r="G869" s="175"/>
      <c r="H869" s="175"/>
      <c r="I869" s="178"/>
      <c r="J869" s="190">
        <f>BK869</f>
        <v>0</v>
      </c>
      <c r="K869" s="175"/>
      <c r="L869" s="180"/>
      <c r="M869" s="181"/>
      <c r="N869" s="182"/>
      <c r="O869" s="182"/>
      <c r="P869" s="183">
        <f>SUM(P870:P891)</f>
        <v>0</v>
      </c>
      <c r="Q869" s="182"/>
      <c r="R869" s="183">
        <f>SUM(R870:R891)</f>
        <v>0.13056848999999998</v>
      </c>
      <c r="S869" s="182"/>
      <c r="T869" s="184">
        <f>SUM(T870:T891)</f>
        <v>0</v>
      </c>
      <c r="AR869" s="185" t="s">
        <v>82</v>
      </c>
      <c r="AT869" s="186" t="s">
        <v>73</v>
      </c>
      <c r="AU869" s="186" t="s">
        <v>82</v>
      </c>
      <c r="AY869" s="185" t="s">
        <v>162</v>
      </c>
      <c r="BK869" s="187">
        <f>SUM(BK870:BK891)</f>
        <v>0</v>
      </c>
    </row>
    <row r="870" spans="2:65" s="1" customFormat="1" ht="31.5" customHeight="1">
      <c r="B870" s="39"/>
      <c r="C870" s="191" t="s">
        <v>1418</v>
      </c>
      <c r="D870" s="191" t="s">
        <v>164</v>
      </c>
      <c r="E870" s="192" t="s">
        <v>1419</v>
      </c>
      <c r="F870" s="193" t="s">
        <v>1420</v>
      </c>
      <c r="G870" s="194" t="s">
        <v>167</v>
      </c>
      <c r="H870" s="195">
        <v>882.78200000000004</v>
      </c>
      <c r="I870" s="196"/>
      <c r="J870" s="197">
        <f>ROUND(I870*H870,2)</f>
        <v>0</v>
      </c>
      <c r="K870" s="193" t="s">
        <v>168</v>
      </c>
      <c r="L870" s="59"/>
      <c r="M870" s="198" t="s">
        <v>21</v>
      </c>
      <c r="N870" s="199" t="s">
        <v>45</v>
      </c>
      <c r="O870" s="40"/>
      <c r="P870" s="200">
        <f>O870*H870</f>
        <v>0</v>
      </c>
      <c r="Q870" s="200">
        <v>0</v>
      </c>
      <c r="R870" s="200">
        <f>Q870*H870</f>
        <v>0</v>
      </c>
      <c r="S870" s="200">
        <v>0</v>
      </c>
      <c r="T870" s="201">
        <f>S870*H870</f>
        <v>0</v>
      </c>
      <c r="AR870" s="22" t="s">
        <v>169</v>
      </c>
      <c r="AT870" s="22" t="s">
        <v>164</v>
      </c>
      <c r="AU870" s="22" t="s">
        <v>84</v>
      </c>
      <c r="AY870" s="22" t="s">
        <v>162</v>
      </c>
      <c r="BE870" s="202">
        <f>IF(N870="základní",J870,0)</f>
        <v>0</v>
      </c>
      <c r="BF870" s="202">
        <f>IF(N870="snížená",J870,0)</f>
        <v>0</v>
      </c>
      <c r="BG870" s="202">
        <f>IF(N870="zákl. přenesená",J870,0)</f>
        <v>0</v>
      </c>
      <c r="BH870" s="202">
        <f>IF(N870="sníž. přenesená",J870,0)</f>
        <v>0</v>
      </c>
      <c r="BI870" s="202">
        <f>IF(N870="nulová",J870,0)</f>
        <v>0</v>
      </c>
      <c r="BJ870" s="22" t="s">
        <v>82</v>
      </c>
      <c r="BK870" s="202">
        <f>ROUND(I870*H870,2)</f>
        <v>0</v>
      </c>
      <c r="BL870" s="22" t="s">
        <v>169</v>
      </c>
      <c r="BM870" s="22" t="s">
        <v>1421</v>
      </c>
    </row>
    <row r="871" spans="2:65" s="11" customFormat="1" ht="13.5">
      <c r="B871" s="203"/>
      <c r="C871" s="204"/>
      <c r="D871" s="205" t="s">
        <v>171</v>
      </c>
      <c r="E871" s="206" t="s">
        <v>21</v>
      </c>
      <c r="F871" s="207" t="s">
        <v>1227</v>
      </c>
      <c r="G871" s="204"/>
      <c r="H871" s="208" t="s">
        <v>21</v>
      </c>
      <c r="I871" s="209"/>
      <c r="J871" s="204"/>
      <c r="K871" s="204"/>
      <c r="L871" s="210"/>
      <c r="M871" s="211"/>
      <c r="N871" s="212"/>
      <c r="O871" s="212"/>
      <c r="P871" s="212"/>
      <c r="Q871" s="212"/>
      <c r="R871" s="212"/>
      <c r="S871" s="212"/>
      <c r="T871" s="213"/>
      <c r="AT871" s="214" t="s">
        <v>171</v>
      </c>
      <c r="AU871" s="214" t="s">
        <v>84</v>
      </c>
      <c r="AV871" s="11" t="s">
        <v>82</v>
      </c>
      <c r="AW871" s="11" t="s">
        <v>37</v>
      </c>
      <c r="AX871" s="11" t="s">
        <v>74</v>
      </c>
      <c r="AY871" s="214" t="s">
        <v>162</v>
      </c>
    </row>
    <row r="872" spans="2:65" s="12" customFormat="1" ht="13.5">
      <c r="B872" s="215"/>
      <c r="C872" s="216"/>
      <c r="D872" s="205" t="s">
        <v>171</v>
      </c>
      <c r="E872" s="217" t="s">
        <v>21</v>
      </c>
      <c r="F872" s="218" t="s">
        <v>1422</v>
      </c>
      <c r="G872" s="216"/>
      <c r="H872" s="219">
        <v>148.46299999999999</v>
      </c>
      <c r="I872" s="220"/>
      <c r="J872" s="216"/>
      <c r="K872" s="216"/>
      <c r="L872" s="221"/>
      <c r="M872" s="222"/>
      <c r="N872" s="223"/>
      <c r="O872" s="223"/>
      <c r="P872" s="223"/>
      <c r="Q872" s="223"/>
      <c r="R872" s="223"/>
      <c r="S872" s="223"/>
      <c r="T872" s="224"/>
      <c r="AT872" s="225" t="s">
        <v>171</v>
      </c>
      <c r="AU872" s="225" t="s">
        <v>84</v>
      </c>
      <c r="AV872" s="12" t="s">
        <v>84</v>
      </c>
      <c r="AW872" s="12" t="s">
        <v>37</v>
      </c>
      <c r="AX872" s="12" t="s">
        <v>74</v>
      </c>
      <c r="AY872" s="225" t="s">
        <v>162</v>
      </c>
    </row>
    <row r="873" spans="2:65" s="11" customFormat="1" ht="13.5">
      <c r="B873" s="203"/>
      <c r="C873" s="204"/>
      <c r="D873" s="205" t="s">
        <v>171</v>
      </c>
      <c r="E873" s="206" t="s">
        <v>21</v>
      </c>
      <c r="F873" s="207" t="s">
        <v>1231</v>
      </c>
      <c r="G873" s="204"/>
      <c r="H873" s="208" t="s">
        <v>21</v>
      </c>
      <c r="I873" s="209"/>
      <c r="J873" s="204"/>
      <c r="K873" s="204"/>
      <c r="L873" s="210"/>
      <c r="M873" s="211"/>
      <c r="N873" s="212"/>
      <c r="O873" s="212"/>
      <c r="P873" s="212"/>
      <c r="Q873" s="212"/>
      <c r="R873" s="212"/>
      <c r="S873" s="212"/>
      <c r="T873" s="213"/>
      <c r="AT873" s="214" t="s">
        <v>171</v>
      </c>
      <c r="AU873" s="214" t="s">
        <v>84</v>
      </c>
      <c r="AV873" s="11" t="s">
        <v>82</v>
      </c>
      <c r="AW873" s="11" t="s">
        <v>37</v>
      </c>
      <c r="AX873" s="11" t="s">
        <v>74</v>
      </c>
      <c r="AY873" s="214" t="s">
        <v>162</v>
      </c>
    </row>
    <row r="874" spans="2:65" s="12" customFormat="1" ht="13.5">
      <c r="B874" s="215"/>
      <c r="C874" s="216"/>
      <c r="D874" s="205" t="s">
        <v>171</v>
      </c>
      <c r="E874" s="217" t="s">
        <v>21</v>
      </c>
      <c r="F874" s="218" t="s">
        <v>1423</v>
      </c>
      <c r="G874" s="216"/>
      <c r="H874" s="219">
        <v>10.36</v>
      </c>
      <c r="I874" s="220"/>
      <c r="J874" s="216"/>
      <c r="K874" s="216"/>
      <c r="L874" s="221"/>
      <c r="M874" s="222"/>
      <c r="N874" s="223"/>
      <c r="O874" s="223"/>
      <c r="P874" s="223"/>
      <c r="Q874" s="223"/>
      <c r="R874" s="223"/>
      <c r="S874" s="223"/>
      <c r="T874" s="224"/>
      <c r="AT874" s="225" t="s">
        <v>171</v>
      </c>
      <c r="AU874" s="225" t="s">
        <v>84</v>
      </c>
      <c r="AV874" s="12" t="s">
        <v>84</v>
      </c>
      <c r="AW874" s="12" t="s">
        <v>37</v>
      </c>
      <c r="AX874" s="12" t="s">
        <v>74</v>
      </c>
      <c r="AY874" s="225" t="s">
        <v>162</v>
      </c>
    </row>
    <row r="875" spans="2:65" s="12" customFormat="1" ht="13.5">
      <c r="B875" s="215"/>
      <c r="C875" s="216"/>
      <c r="D875" s="205" t="s">
        <v>171</v>
      </c>
      <c r="E875" s="217" t="s">
        <v>21</v>
      </c>
      <c r="F875" s="218" t="s">
        <v>1424</v>
      </c>
      <c r="G875" s="216"/>
      <c r="H875" s="219">
        <v>181.83500000000001</v>
      </c>
      <c r="I875" s="220"/>
      <c r="J875" s="216"/>
      <c r="K875" s="216"/>
      <c r="L875" s="221"/>
      <c r="M875" s="222"/>
      <c r="N875" s="223"/>
      <c r="O875" s="223"/>
      <c r="P875" s="223"/>
      <c r="Q875" s="223"/>
      <c r="R875" s="223"/>
      <c r="S875" s="223"/>
      <c r="T875" s="224"/>
      <c r="AT875" s="225" t="s">
        <v>171</v>
      </c>
      <c r="AU875" s="225" t="s">
        <v>84</v>
      </c>
      <c r="AV875" s="12" t="s">
        <v>84</v>
      </c>
      <c r="AW875" s="12" t="s">
        <v>37</v>
      </c>
      <c r="AX875" s="12" t="s">
        <v>74</v>
      </c>
      <c r="AY875" s="225" t="s">
        <v>162</v>
      </c>
    </row>
    <row r="876" spans="2:65" s="12" customFormat="1" ht="13.5">
      <c r="B876" s="215"/>
      <c r="C876" s="216"/>
      <c r="D876" s="205" t="s">
        <v>171</v>
      </c>
      <c r="E876" s="217" t="s">
        <v>21</v>
      </c>
      <c r="F876" s="218" t="s">
        <v>1425</v>
      </c>
      <c r="G876" s="216"/>
      <c r="H876" s="219">
        <v>68.52</v>
      </c>
      <c r="I876" s="220"/>
      <c r="J876" s="216"/>
      <c r="K876" s="216"/>
      <c r="L876" s="221"/>
      <c r="M876" s="222"/>
      <c r="N876" s="223"/>
      <c r="O876" s="223"/>
      <c r="P876" s="223"/>
      <c r="Q876" s="223"/>
      <c r="R876" s="223"/>
      <c r="S876" s="223"/>
      <c r="T876" s="224"/>
      <c r="AT876" s="225" t="s">
        <v>171</v>
      </c>
      <c r="AU876" s="225" t="s">
        <v>84</v>
      </c>
      <c r="AV876" s="12" t="s">
        <v>84</v>
      </c>
      <c r="AW876" s="12" t="s">
        <v>37</v>
      </c>
      <c r="AX876" s="12" t="s">
        <v>74</v>
      </c>
      <c r="AY876" s="225" t="s">
        <v>162</v>
      </c>
    </row>
    <row r="877" spans="2:65" s="11" customFormat="1" ht="13.5">
      <c r="B877" s="203"/>
      <c r="C877" s="204"/>
      <c r="D877" s="205" t="s">
        <v>171</v>
      </c>
      <c r="E877" s="206" t="s">
        <v>21</v>
      </c>
      <c r="F877" s="207" t="s">
        <v>1236</v>
      </c>
      <c r="G877" s="204"/>
      <c r="H877" s="208" t="s">
        <v>21</v>
      </c>
      <c r="I877" s="209"/>
      <c r="J877" s="204"/>
      <c r="K877" s="204"/>
      <c r="L877" s="210"/>
      <c r="M877" s="211"/>
      <c r="N877" s="212"/>
      <c r="O877" s="212"/>
      <c r="P877" s="212"/>
      <c r="Q877" s="212"/>
      <c r="R877" s="212"/>
      <c r="S877" s="212"/>
      <c r="T877" s="213"/>
      <c r="AT877" s="214" t="s">
        <v>171</v>
      </c>
      <c r="AU877" s="214" t="s">
        <v>84</v>
      </c>
      <c r="AV877" s="11" t="s">
        <v>82</v>
      </c>
      <c r="AW877" s="11" t="s">
        <v>37</v>
      </c>
      <c r="AX877" s="11" t="s">
        <v>74</v>
      </c>
      <c r="AY877" s="214" t="s">
        <v>162</v>
      </c>
    </row>
    <row r="878" spans="2:65" s="12" customFormat="1" ht="13.5">
      <c r="B878" s="215"/>
      <c r="C878" s="216"/>
      <c r="D878" s="205" t="s">
        <v>171</v>
      </c>
      <c r="E878" s="217" t="s">
        <v>21</v>
      </c>
      <c r="F878" s="218" t="s">
        <v>1426</v>
      </c>
      <c r="G878" s="216"/>
      <c r="H878" s="219">
        <v>88.876999999999995</v>
      </c>
      <c r="I878" s="220"/>
      <c r="J878" s="216"/>
      <c r="K878" s="216"/>
      <c r="L878" s="221"/>
      <c r="M878" s="222"/>
      <c r="N878" s="223"/>
      <c r="O878" s="223"/>
      <c r="P878" s="223"/>
      <c r="Q878" s="223"/>
      <c r="R878" s="223"/>
      <c r="S878" s="223"/>
      <c r="T878" s="224"/>
      <c r="AT878" s="225" t="s">
        <v>171</v>
      </c>
      <c r="AU878" s="225" t="s">
        <v>84</v>
      </c>
      <c r="AV878" s="12" t="s">
        <v>84</v>
      </c>
      <c r="AW878" s="12" t="s">
        <v>37</v>
      </c>
      <c r="AX878" s="12" t="s">
        <v>74</v>
      </c>
      <c r="AY878" s="225" t="s">
        <v>162</v>
      </c>
    </row>
    <row r="879" spans="2:65" s="12" customFormat="1" ht="13.5">
      <c r="B879" s="215"/>
      <c r="C879" s="216"/>
      <c r="D879" s="205" t="s">
        <v>171</v>
      </c>
      <c r="E879" s="217" t="s">
        <v>21</v>
      </c>
      <c r="F879" s="218" t="s">
        <v>1427</v>
      </c>
      <c r="G879" s="216"/>
      <c r="H879" s="219">
        <v>115.995</v>
      </c>
      <c r="I879" s="220"/>
      <c r="J879" s="216"/>
      <c r="K879" s="216"/>
      <c r="L879" s="221"/>
      <c r="M879" s="222"/>
      <c r="N879" s="223"/>
      <c r="O879" s="223"/>
      <c r="P879" s="223"/>
      <c r="Q879" s="223"/>
      <c r="R879" s="223"/>
      <c r="S879" s="223"/>
      <c r="T879" s="224"/>
      <c r="AT879" s="225" t="s">
        <v>171</v>
      </c>
      <c r="AU879" s="225" t="s">
        <v>84</v>
      </c>
      <c r="AV879" s="12" t="s">
        <v>84</v>
      </c>
      <c r="AW879" s="12" t="s">
        <v>37</v>
      </c>
      <c r="AX879" s="12" t="s">
        <v>74</v>
      </c>
      <c r="AY879" s="225" t="s">
        <v>162</v>
      </c>
    </row>
    <row r="880" spans="2:65" s="12" customFormat="1" ht="13.5">
      <c r="B880" s="215"/>
      <c r="C880" s="216"/>
      <c r="D880" s="205" t="s">
        <v>171</v>
      </c>
      <c r="E880" s="217" t="s">
        <v>21</v>
      </c>
      <c r="F880" s="218" t="s">
        <v>1428</v>
      </c>
      <c r="G880" s="216"/>
      <c r="H880" s="219">
        <v>108.991</v>
      </c>
      <c r="I880" s="220"/>
      <c r="J880" s="216"/>
      <c r="K880" s="216"/>
      <c r="L880" s="221"/>
      <c r="M880" s="222"/>
      <c r="N880" s="223"/>
      <c r="O880" s="223"/>
      <c r="P880" s="223"/>
      <c r="Q880" s="223"/>
      <c r="R880" s="223"/>
      <c r="S880" s="223"/>
      <c r="T880" s="224"/>
      <c r="AT880" s="225" t="s">
        <v>171</v>
      </c>
      <c r="AU880" s="225" t="s">
        <v>84</v>
      </c>
      <c r="AV880" s="12" t="s">
        <v>84</v>
      </c>
      <c r="AW880" s="12" t="s">
        <v>37</v>
      </c>
      <c r="AX880" s="12" t="s">
        <v>74</v>
      </c>
      <c r="AY880" s="225" t="s">
        <v>162</v>
      </c>
    </row>
    <row r="881" spans="2:65" s="11" customFormat="1" ht="13.5">
      <c r="B881" s="203"/>
      <c r="C881" s="204"/>
      <c r="D881" s="205" t="s">
        <v>171</v>
      </c>
      <c r="E881" s="206" t="s">
        <v>21</v>
      </c>
      <c r="F881" s="207" t="s">
        <v>1240</v>
      </c>
      <c r="G881" s="204"/>
      <c r="H881" s="208" t="s">
        <v>21</v>
      </c>
      <c r="I881" s="209"/>
      <c r="J881" s="204"/>
      <c r="K881" s="204"/>
      <c r="L881" s="210"/>
      <c r="M881" s="211"/>
      <c r="N881" s="212"/>
      <c r="O881" s="212"/>
      <c r="P881" s="212"/>
      <c r="Q881" s="212"/>
      <c r="R881" s="212"/>
      <c r="S881" s="212"/>
      <c r="T881" s="213"/>
      <c r="AT881" s="214" t="s">
        <v>171</v>
      </c>
      <c r="AU881" s="214" t="s">
        <v>84</v>
      </c>
      <c r="AV881" s="11" t="s">
        <v>82</v>
      </c>
      <c r="AW881" s="11" t="s">
        <v>37</v>
      </c>
      <c r="AX881" s="11" t="s">
        <v>74</v>
      </c>
      <c r="AY881" s="214" t="s">
        <v>162</v>
      </c>
    </row>
    <row r="882" spans="2:65" s="12" customFormat="1" ht="13.5">
      <c r="B882" s="215"/>
      <c r="C882" s="216"/>
      <c r="D882" s="205" t="s">
        <v>171</v>
      </c>
      <c r="E882" s="217" t="s">
        <v>21</v>
      </c>
      <c r="F882" s="218" t="s">
        <v>1429</v>
      </c>
      <c r="G882" s="216"/>
      <c r="H882" s="219">
        <v>24.54</v>
      </c>
      <c r="I882" s="220"/>
      <c r="J882" s="216"/>
      <c r="K882" s="216"/>
      <c r="L882" s="221"/>
      <c r="M882" s="222"/>
      <c r="N882" s="223"/>
      <c r="O882" s="223"/>
      <c r="P882" s="223"/>
      <c r="Q882" s="223"/>
      <c r="R882" s="223"/>
      <c r="S882" s="223"/>
      <c r="T882" s="224"/>
      <c r="AT882" s="225" t="s">
        <v>171</v>
      </c>
      <c r="AU882" s="225" t="s">
        <v>84</v>
      </c>
      <c r="AV882" s="12" t="s">
        <v>84</v>
      </c>
      <c r="AW882" s="12" t="s">
        <v>37</v>
      </c>
      <c r="AX882" s="12" t="s">
        <v>74</v>
      </c>
      <c r="AY882" s="225" t="s">
        <v>162</v>
      </c>
    </row>
    <row r="883" spans="2:65" s="12" customFormat="1" ht="13.5">
      <c r="B883" s="215"/>
      <c r="C883" s="216"/>
      <c r="D883" s="226" t="s">
        <v>171</v>
      </c>
      <c r="E883" s="227" t="s">
        <v>21</v>
      </c>
      <c r="F883" s="228" t="s">
        <v>1430</v>
      </c>
      <c r="G883" s="216"/>
      <c r="H883" s="229">
        <v>135.20099999999999</v>
      </c>
      <c r="I883" s="220"/>
      <c r="J883" s="216"/>
      <c r="K883" s="216"/>
      <c r="L883" s="221"/>
      <c r="M883" s="222"/>
      <c r="N883" s="223"/>
      <c r="O883" s="223"/>
      <c r="P883" s="223"/>
      <c r="Q883" s="223"/>
      <c r="R883" s="223"/>
      <c r="S883" s="223"/>
      <c r="T883" s="224"/>
      <c r="AT883" s="225" t="s">
        <v>171</v>
      </c>
      <c r="AU883" s="225" t="s">
        <v>84</v>
      </c>
      <c r="AV883" s="12" t="s">
        <v>84</v>
      </c>
      <c r="AW883" s="12" t="s">
        <v>37</v>
      </c>
      <c r="AX883" s="12" t="s">
        <v>74</v>
      </c>
      <c r="AY883" s="225" t="s">
        <v>162</v>
      </c>
    </row>
    <row r="884" spans="2:65" s="1" customFormat="1" ht="44.25" customHeight="1">
      <c r="B884" s="39"/>
      <c r="C884" s="191" t="s">
        <v>1431</v>
      </c>
      <c r="D884" s="191" t="s">
        <v>164</v>
      </c>
      <c r="E884" s="192" t="s">
        <v>1432</v>
      </c>
      <c r="F884" s="193" t="s">
        <v>1433</v>
      </c>
      <c r="G884" s="194" t="s">
        <v>167</v>
      </c>
      <c r="H884" s="195">
        <v>52966.92</v>
      </c>
      <c r="I884" s="196"/>
      <c r="J884" s="197">
        <f>ROUND(I884*H884,2)</f>
        <v>0</v>
      </c>
      <c r="K884" s="193" t="s">
        <v>168</v>
      </c>
      <c r="L884" s="59"/>
      <c r="M884" s="198" t="s">
        <v>21</v>
      </c>
      <c r="N884" s="199" t="s">
        <v>45</v>
      </c>
      <c r="O884" s="40"/>
      <c r="P884" s="200">
        <f>O884*H884</f>
        <v>0</v>
      </c>
      <c r="Q884" s="200">
        <v>0</v>
      </c>
      <c r="R884" s="200">
        <f>Q884*H884</f>
        <v>0</v>
      </c>
      <c r="S884" s="200">
        <v>0</v>
      </c>
      <c r="T884" s="201">
        <f>S884*H884</f>
        <v>0</v>
      </c>
      <c r="AR884" s="22" t="s">
        <v>169</v>
      </c>
      <c r="AT884" s="22" t="s">
        <v>164</v>
      </c>
      <c r="AU884" s="22" t="s">
        <v>84</v>
      </c>
      <c r="AY884" s="22" t="s">
        <v>162</v>
      </c>
      <c r="BE884" s="202">
        <f>IF(N884="základní",J884,0)</f>
        <v>0</v>
      </c>
      <c r="BF884" s="202">
        <f>IF(N884="snížená",J884,0)</f>
        <v>0</v>
      </c>
      <c r="BG884" s="202">
        <f>IF(N884="zákl. přenesená",J884,0)</f>
        <v>0</v>
      </c>
      <c r="BH884" s="202">
        <f>IF(N884="sníž. přenesená",J884,0)</f>
        <v>0</v>
      </c>
      <c r="BI884" s="202">
        <f>IF(N884="nulová",J884,0)</f>
        <v>0</v>
      </c>
      <c r="BJ884" s="22" t="s">
        <v>82</v>
      </c>
      <c r="BK884" s="202">
        <f>ROUND(I884*H884,2)</f>
        <v>0</v>
      </c>
      <c r="BL884" s="22" t="s">
        <v>169</v>
      </c>
      <c r="BM884" s="22" t="s">
        <v>1434</v>
      </c>
    </row>
    <row r="885" spans="2:65" s="12" customFormat="1" ht="13.5">
      <c r="B885" s="215"/>
      <c r="C885" s="216"/>
      <c r="D885" s="226" t="s">
        <v>171</v>
      </c>
      <c r="E885" s="216"/>
      <c r="F885" s="228" t="s">
        <v>1435</v>
      </c>
      <c r="G885" s="216"/>
      <c r="H885" s="229">
        <v>52966.92</v>
      </c>
      <c r="I885" s="220"/>
      <c r="J885" s="216"/>
      <c r="K885" s="216"/>
      <c r="L885" s="221"/>
      <c r="M885" s="222"/>
      <c r="N885" s="223"/>
      <c r="O885" s="223"/>
      <c r="P885" s="223"/>
      <c r="Q885" s="223"/>
      <c r="R885" s="223"/>
      <c r="S885" s="223"/>
      <c r="T885" s="224"/>
      <c r="AT885" s="225" t="s">
        <v>171</v>
      </c>
      <c r="AU885" s="225" t="s">
        <v>84</v>
      </c>
      <c r="AV885" s="12" t="s">
        <v>84</v>
      </c>
      <c r="AW885" s="12" t="s">
        <v>6</v>
      </c>
      <c r="AX885" s="12" t="s">
        <v>82</v>
      </c>
      <c r="AY885" s="225" t="s">
        <v>162</v>
      </c>
    </row>
    <row r="886" spans="2:65" s="1" customFormat="1" ht="31.5" customHeight="1">
      <c r="B886" s="39"/>
      <c r="C886" s="191" t="s">
        <v>1436</v>
      </c>
      <c r="D886" s="191" t="s">
        <v>164</v>
      </c>
      <c r="E886" s="192" t="s">
        <v>1437</v>
      </c>
      <c r="F886" s="193" t="s">
        <v>1438</v>
      </c>
      <c r="G886" s="194" t="s">
        <v>167</v>
      </c>
      <c r="H886" s="195">
        <v>882.78200000000004</v>
      </c>
      <c r="I886" s="196"/>
      <c r="J886" s="197">
        <f>ROUND(I886*H886,2)</f>
        <v>0</v>
      </c>
      <c r="K886" s="193" t="s">
        <v>168</v>
      </c>
      <c r="L886" s="59"/>
      <c r="M886" s="198" t="s">
        <v>21</v>
      </c>
      <c r="N886" s="199" t="s">
        <v>45</v>
      </c>
      <c r="O886" s="40"/>
      <c r="P886" s="200">
        <f>O886*H886</f>
        <v>0</v>
      </c>
      <c r="Q886" s="200">
        <v>0</v>
      </c>
      <c r="R886" s="200">
        <f>Q886*H886</f>
        <v>0</v>
      </c>
      <c r="S886" s="200">
        <v>0</v>
      </c>
      <c r="T886" s="201">
        <f>S886*H886</f>
        <v>0</v>
      </c>
      <c r="AR886" s="22" t="s">
        <v>169</v>
      </c>
      <c r="AT886" s="22" t="s">
        <v>164</v>
      </c>
      <c r="AU886" s="22" t="s">
        <v>84</v>
      </c>
      <c r="AY886" s="22" t="s">
        <v>162</v>
      </c>
      <c r="BE886" s="202">
        <f>IF(N886="základní",J886,0)</f>
        <v>0</v>
      </c>
      <c r="BF886" s="202">
        <f>IF(N886="snížená",J886,0)</f>
        <v>0</v>
      </c>
      <c r="BG886" s="202">
        <f>IF(N886="zákl. přenesená",J886,0)</f>
        <v>0</v>
      </c>
      <c r="BH886" s="202">
        <f>IF(N886="sníž. přenesená",J886,0)</f>
        <v>0</v>
      </c>
      <c r="BI886" s="202">
        <f>IF(N886="nulová",J886,0)</f>
        <v>0</v>
      </c>
      <c r="BJ886" s="22" t="s">
        <v>82</v>
      </c>
      <c r="BK886" s="202">
        <f>ROUND(I886*H886,2)</f>
        <v>0</v>
      </c>
      <c r="BL886" s="22" t="s">
        <v>169</v>
      </c>
      <c r="BM886" s="22" t="s">
        <v>1439</v>
      </c>
    </row>
    <row r="887" spans="2:65" s="1" customFormat="1" ht="31.5" customHeight="1">
      <c r="B887" s="39"/>
      <c r="C887" s="191" t="s">
        <v>1440</v>
      </c>
      <c r="D887" s="191" t="s">
        <v>164</v>
      </c>
      <c r="E887" s="192" t="s">
        <v>1441</v>
      </c>
      <c r="F887" s="193" t="s">
        <v>1442</v>
      </c>
      <c r="G887" s="194" t="s">
        <v>167</v>
      </c>
      <c r="H887" s="195">
        <v>1004.373</v>
      </c>
      <c r="I887" s="196"/>
      <c r="J887" s="197">
        <f>ROUND(I887*H887,2)</f>
        <v>0</v>
      </c>
      <c r="K887" s="193" t="s">
        <v>168</v>
      </c>
      <c r="L887" s="59"/>
      <c r="M887" s="198" t="s">
        <v>21</v>
      </c>
      <c r="N887" s="199" t="s">
        <v>45</v>
      </c>
      <c r="O887" s="40"/>
      <c r="P887" s="200">
        <f>O887*H887</f>
        <v>0</v>
      </c>
      <c r="Q887" s="200">
        <v>1.2999999999999999E-4</v>
      </c>
      <c r="R887" s="200">
        <f>Q887*H887</f>
        <v>0.13056848999999998</v>
      </c>
      <c r="S887" s="200">
        <v>0</v>
      </c>
      <c r="T887" s="201">
        <f>S887*H887</f>
        <v>0</v>
      </c>
      <c r="AR887" s="22" t="s">
        <v>169</v>
      </c>
      <c r="AT887" s="22" t="s">
        <v>164</v>
      </c>
      <c r="AU887" s="22" t="s">
        <v>84</v>
      </c>
      <c r="AY887" s="22" t="s">
        <v>162</v>
      </c>
      <c r="BE887" s="202">
        <f>IF(N887="základní",J887,0)</f>
        <v>0</v>
      </c>
      <c r="BF887" s="202">
        <f>IF(N887="snížená",J887,0)</f>
        <v>0</v>
      </c>
      <c r="BG887" s="202">
        <f>IF(N887="zákl. přenesená",J887,0)</f>
        <v>0</v>
      </c>
      <c r="BH887" s="202">
        <f>IF(N887="sníž. přenesená",J887,0)</f>
        <v>0</v>
      </c>
      <c r="BI887" s="202">
        <f>IF(N887="nulová",J887,0)</f>
        <v>0</v>
      </c>
      <c r="BJ887" s="22" t="s">
        <v>82</v>
      </c>
      <c r="BK887" s="202">
        <f>ROUND(I887*H887,2)</f>
        <v>0</v>
      </c>
      <c r="BL887" s="22" t="s">
        <v>169</v>
      </c>
      <c r="BM887" s="22" t="s">
        <v>1443</v>
      </c>
    </row>
    <row r="888" spans="2:65" s="11" customFormat="1" ht="13.5">
      <c r="B888" s="203"/>
      <c r="C888" s="204"/>
      <c r="D888" s="205" t="s">
        <v>171</v>
      </c>
      <c r="E888" s="206" t="s">
        <v>21</v>
      </c>
      <c r="F888" s="207" t="s">
        <v>1444</v>
      </c>
      <c r="G888" s="204"/>
      <c r="H888" s="208" t="s">
        <v>21</v>
      </c>
      <c r="I888" s="209"/>
      <c r="J888" s="204"/>
      <c r="K888" s="204"/>
      <c r="L888" s="210"/>
      <c r="M888" s="211"/>
      <c r="N888" s="212"/>
      <c r="O888" s="212"/>
      <c r="P888" s="212"/>
      <c r="Q888" s="212"/>
      <c r="R888" s="212"/>
      <c r="S888" s="212"/>
      <c r="T888" s="213"/>
      <c r="AT888" s="214" t="s">
        <v>171</v>
      </c>
      <c r="AU888" s="214" t="s">
        <v>84</v>
      </c>
      <c r="AV888" s="11" t="s">
        <v>82</v>
      </c>
      <c r="AW888" s="11" t="s">
        <v>37</v>
      </c>
      <c r="AX888" s="11" t="s">
        <v>74</v>
      </c>
      <c r="AY888" s="214" t="s">
        <v>162</v>
      </c>
    </row>
    <row r="889" spans="2:65" s="12" customFormat="1" ht="13.5">
      <c r="B889" s="215"/>
      <c r="C889" s="216"/>
      <c r="D889" s="205" t="s">
        <v>171</v>
      </c>
      <c r="E889" s="217" t="s">
        <v>21</v>
      </c>
      <c r="F889" s="218" t="s">
        <v>1445</v>
      </c>
      <c r="G889" s="216"/>
      <c r="H889" s="219">
        <v>979.36</v>
      </c>
      <c r="I889" s="220"/>
      <c r="J889" s="216"/>
      <c r="K889" s="216"/>
      <c r="L889" s="221"/>
      <c r="M889" s="222"/>
      <c r="N889" s="223"/>
      <c r="O889" s="223"/>
      <c r="P889" s="223"/>
      <c r="Q889" s="223"/>
      <c r="R889" s="223"/>
      <c r="S889" s="223"/>
      <c r="T889" s="224"/>
      <c r="AT889" s="225" t="s">
        <v>171</v>
      </c>
      <c r="AU889" s="225" t="s">
        <v>84</v>
      </c>
      <c r="AV889" s="12" t="s">
        <v>84</v>
      </c>
      <c r="AW889" s="12" t="s">
        <v>37</v>
      </c>
      <c r="AX889" s="12" t="s">
        <v>74</v>
      </c>
      <c r="AY889" s="225" t="s">
        <v>162</v>
      </c>
    </row>
    <row r="890" spans="2:65" s="11" customFormat="1" ht="13.5">
      <c r="B890" s="203"/>
      <c r="C890" s="204"/>
      <c r="D890" s="205" t="s">
        <v>171</v>
      </c>
      <c r="E890" s="206" t="s">
        <v>21</v>
      </c>
      <c r="F890" s="207" t="s">
        <v>1446</v>
      </c>
      <c r="G890" s="204"/>
      <c r="H890" s="208" t="s">
        <v>21</v>
      </c>
      <c r="I890" s="209"/>
      <c r="J890" s="204"/>
      <c r="K890" s="204"/>
      <c r="L890" s="210"/>
      <c r="M890" s="211"/>
      <c r="N890" s="212"/>
      <c r="O890" s="212"/>
      <c r="P890" s="212"/>
      <c r="Q890" s="212"/>
      <c r="R890" s="212"/>
      <c r="S890" s="212"/>
      <c r="T890" s="213"/>
      <c r="AT890" s="214" t="s">
        <v>171</v>
      </c>
      <c r="AU890" s="214" t="s">
        <v>84</v>
      </c>
      <c r="AV890" s="11" t="s">
        <v>82</v>
      </c>
      <c r="AW890" s="11" t="s">
        <v>37</v>
      </c>
      <c r="AX890" s="11" t="s">
        <v>74</v>
      </c>
      <c r="AY890" s="214" t="s">
        <v>162</v>
      </c>
    </row>
    <row r="891" spans="2:65" s="12" customFormat="1" ht="13.5">
      <c r="B891" s="215"/>
      <c r="C891" s="216"/>
      <c r="D891" s="205" t="s">
        <v>171</v>
      </c>
      <c r="E891" s="217" t="s">
        <v>21</v>
      </c>
      <c r="F891" s="218" t="s">
        <v>1447</v>
      </c>
      <c r="G891" s="216"/>
      <c r="H891" s="219">
        <v>25.013000000000002</v>
      </c>
      <c r="I891" s="220"/>
      <c r="J891" s="216"/>
      <c r="K891" s="216"/>
      <c r="L891" s="221"/>
      <c r="M891" s="222"/>
      <c r="N891" s="223"/>
      <c r="O891" s="223"/>
      <c r="P891" s="223"/>
      <c r="Q891" s="223"/>
      <c r="R891" s="223"/>
      <c r="S891" s="223"/>
      <c r="T891" s="224"/>
      <c r="AT891" s="225" t="s">
        <v>171</v>
      </c>
      <c r="AU891" s="225" t="s">
        <v>84</v>
      </c>
      <c r="AV891" s="12" t="s">
        <v>84</v>
      </c>
      <c r="AW891" s="12" t="s">
        <v>37</v>
      </c>
      <c r="AX891" s="12" t="s">
        <v>74</v>
      </c>
      <c r="AY891" s="225" t="s">
        <v>162</v>
      </c>
    </row>
    <row r="892" spans="2:65" s="10" customFormat="1" ht="29.85" customHeight="1">
      <c r="B892" s="174"/>
      <c r="C892" s="175"/>
      <c r="D892" s="188" t="s">
        <v>73</v>
      </c>
      <c r="E892" s="189" t="s">
        <v>736</v>
      </c>
      <c r="F892" s="189" t="s">
        <v>1448</v>
      </c>
      <c r="G892" s="175"/>
      <c r="H892" s="175"/>
      <c r="I892" s="178"/>
      <c r="J892" s="190">
        <f>BK892</f>
        <v>0</v>
      </c>
      <c r="K892" s="175"/>
      <c r="L892" s="180"/>
      <c r="M892" s="181"/>
      <c r="N892" s="182"/>
      <c r="O892" s="182"/>
      <c r="P892" s="183">
        <f>SUM(P893:P897)</f>
        <v>0</v>
      </c>
      <c r="Q892" s="182"/>
      <c r="R892" s="183">
        <f>SUM(R893:R897)</f>
        <v>4.6583720000000009E-2</v>
      </c>
      <c r="S892" s="182"/>
      <c r="T892" s="184">
        <f>SUM(T893:T897)</f>
        <v>0</v>
      </c>
      <c r="AR892" s="185" t="s">
        <v>82</v>
      </c>
      <c r="AT892" s="186" t="s">
        <v>73</v>
      </c>
      <c r="AU892" s="186" t="s">
        <v>82</v>
      </c>
      <c r="AY892" s="185" t="s">
        <v>162</v>
      </c>
      <c r="BK892" s="187">
        <f>SUM(BK893:BK897)</f>
        <v>0</v>
      </c>
    </row>
    <row r="893" spans="2:65" s="1" customFormat="1" ht="22.5" customHeight="1">
      <c r="B893" s="39"/>
      <c r="C893" s="191" t="s">
        <v>1449</v>
      </c>
      <c r="D893" s="191" t="s">
        <v>164</v>
      </c>
      <c r="E893" s="192" t="s">
        <v>1450</v>
      </c>
      <c r="F893" s="193" t="s">
        <v>1451</v>
      </c>
      <c r="G893" s="194" t="s">
        <v>286</v>
      </c>
      <c r="H893" s="195">
        <v>4</v>
      </c>
      <c r="I893" s="196"/>
      <c r="J893" s="197">
        <f>ROUND(I893*H893,2)</f>
        <v>0</v>
      </c>
      <c r="K893" s="193" t="s">
        <v>21</v>
      </c>
      <c r="L893" s="59"/>
      <c r="M893" s="198" t="s">
        <v>21</v>
      </c>
      <c r="N893" s="199" t="s">
        <v>45</v>
      </c>
      <c r="O893" s="40"/>
      <c r="P893" s="200">
        <f>O893*H893</f>
        <v>0</v>
      </c>
      <c r="Q893" s="200">
        <v>0</v>
      </c>
      <c r="R893" s="200">
        <f>Q893*H893</f>
        <v>0</v>
      </c>
      <c r="S893" s="200">
        <v>0</v>
      </c>
      <c r="T893" s="201">
        <f>S893*H893</f>
        <v>0</v>
      </c>
      <c r="AR893" s="22" t="s">
        <v>169</v>
      </c>
      <c r="AT893" s="22" t="s">
        <v>164</v>
      </c>
      <c r="AU893" s="22" t="s">
        <v>84</v>
      </c>
      <c r="AY893" s="22" t="s">
        <v>162</v>
      </c>
      <c r="BE893" s="202">
        <f>IF(N893="základní",J893,0)</f>
        <v>0</v>
      </c>
      <c r="BF893" s="202">
        <f>IF(N893="snížená",J893,0)</f>
        <v>0</v>
      </c>
      <c r="BG893" s="202">
        <f>IF(N893="zákl. přenesená",J893,0)</f>
        <v>0</v>
      </c>
      <c r="BH893" s="202">
        <f>IF(N893="sníž. přenesená",J893,0)</f>
        <v>0</v>
      </c>
      <c r="BI893" s="202">
        <f>IF(N893="nulová",J893,0)</f>
        <v>0</v>
      </c>
      <c r="BJ893" s="22" t="s">
        <v>82</v>
      </c>
      <c r="BK893" s="202">
        <f>ROUND(I893*H893,2)</f>
        <v>0</v>
      </c>
      <c r="BL893" s="22" t="s">
        <v>169</v>
      </c>
      <c r="BM893" s="22" t="s">
        <v>1452</v>
      </c>
    </row>
    <row r="894" spans="2:65" s="1" customFormat="1" ht="57" customHeight="1">
      <c r="B894" s="39"/>
      <c r="C894" s="191" t="s">
        <v>1453</v>
      </c>
      <c r="D894" s="191" t="s">
        <v>164</v>
      </c>
      <c r="E894" s="192" t="s">
        <v>1454</v>
      </c>
      <c r="F894" s="193" t="s">
        <v>1455</v>
      </c>
      <c r="G894" s="194" t="s">
        <v>286</v>
      </c>
      <c r="H894" s="195">
        <v>1</v>
      </c>
      <c r="I894" s="196"/>
      <c r="J894" s="197">
        <f>ROUND(I894*H894,2)</f>
        <v>0</v>
      </c>
      <c r="K894" s="193" t="s">
        <v>21</v>
      </c>
      <c r="L894" s="59"/>
      <c r="M894" s="198" t="s">
        <v>21</v>
      </c>
      <c r="N894" s="199" t="s">
        <v>45</v>
      </c>
      <c r="O894" s="40"/>
      <c r="P894" s="200">
        <f>O894*H894</f>
        <v>0</v>
      </c>
      <c r="Q894" s="200">
        <v>0</v>
      </c>
      <c r="R894" s="200">
        <f>Q894*H894</f>
        <v>0</v>
      </c>
      <c r="S894" s="200">
        <v>0</v>
      </c>
      <c r="T894" s="201">
        <f>S894*H894</f>
        <v>0</v>
      </c>
      <c r="AR894" s="22" t="s">
        <v>169</v>
      </c>
      <c r="AT894" s="22" t="s">
        <v>164</v>
      </c>
      <c r="AU894" s="22" t="s">
        <v>84</v>
      </c>
      <c r="AY894" s="22" t="s">
        <v>162</v>
      </c>
      <c r="BE894" s="202">
        <f>IF(N894="základní",J894,0)</f>
        <v>0</v>
      </c>
      <c r="BF894" s="202">
        <f>IF(N894="snížená",J894,0)</f>
        <v>0</v>
      </c>
      <c r="BG894" s="202">
        <f>IF(N894="zákl. přenesená",J894,0)</f>
        <v>0</v>
      </c>
      <c r="BH894" s="202">
        <f>IF(N894="sníž. přenesená",J894,0)</f>
        <v>0</v>
      </c>
      <c r="BI894" s="202">
        <f>IF(N894="nulová",J894,0)</f>
        <v>0</v>
      </c>
      <c r="BJ894" s="22" t="s">
        <v>82</v>
      </c>
      <c r="BK894" s="202">
        <f>ROUND(I894*H894,2)</f>
        <v>0</v>
      </c>
      <c r="BL894" s="22" t="s">
        <v>169</v>
      </c>
      <c r="BM894" s="22" t="s">
        <v>1456</v>
      </c>
    </row>
    <row r="895" spans="2:65" s="1" customFormat="1" ht="22.5" customHeight="1">
      <c r="B895" s="39"/>
      <c r="C895" s="191" t="s">
        <v>1457</v>
      </c>
      <c r="D895" s="191" t="s">
        <v>164</v>
      </c>
      <c r="E895" s="192" t="s">
        <v>1458</v>
      </c>
      <c r="F895" s="193" t="s">
        <v>1459</v>
      </c>
      <c r="G895" s="194" t="s">
        <v>357</v>
      </c>
      <c r="H895" s="195">
        <v>1</v>
      </c>
      <c r="I895" s="196"/>
      <c r="J895" s="197">
        <f>ROUND(I895*H895,2)</f>
        <v>0</v>
      </c>
      <c r="K895" s="193" t="s">
        <v>21</v>
      </c>
      <c r="L895" s="59"/>
      <c r="M895" s="198" t="s">
        <v>21</v>
      </c>
      <c r="N895" s="199" t="s">
        <v>45</v>
      </c>
      <c r="O895" s="40"/>
      <c r="P895" s="200">
        <f>O895*H895</f>
        <v>0</v>
      </c>
      <c r="Q895" s="200">
        <v>0</v>
      </c>
      <c r="R895" s="200">
        <f>Q895*H895</f>
        <v>0</v>
      </c>
      <c r="S895" s="200">
        <v>0</v>
      </c>
      <c r="T895" s="201">
        <f>S895*H895</f>
        <v>0</v>
      </c>
      <c r="AR895" s="22" t="s">
        <v>169</v>
      </c>
      <c r="AT895" s="22" t="s">
        <v>164</v>
      </c>
      <c r="AU895" s="22" t="s">
        <v>84</v>
      </c>
      <c r="AY895" s="22" t="s">
        <v>162</v>
      </c>
      <c r="BE895" s="202">
        <f>IF(N895="základní",J895,0)</f>
        <v>0</v>
      </c>
      <c r="BF895" s="202">
        <f>IF(N895="snížená",J895,0)</f>
        <v>0</v>
      </c>
      <c r="BG895" s="202">
        <f>IF(N895="zákl. přenesená",J895,0)</f>
        <v>0</v>
      </c>
      <c r="BH895" s="202">
        <f>IF(N895="sníž. přenesená",J895,0)</f>
        <v>0</v>
      </c>
      <c r="BI895" s="202">
        <f>IF(N895="nulová",J895,0)</f>
        <v>0</v>
      </c>
      <c r="BJ895" s="22" t="s">
        <v>82</v>
      </c>
      <c r="BK895" s="202">
        <f>ROUND(I895*H895,2)</f>
        <v>0</v>
      </c>
      <c r="BL895" s="22" t="s">
        <v>169</v>
      </c>
      <c r="BM895" s="22" t="s">
        <v>1460</v>
      </c>
    </row>
    <row r="896" spans="2:65" s="1" customFormat="1" ht="22.5" customHeight="1">
      <c r="B896" s="39"/>
      <c r="C896" s="191" t="s">
        <v>1461</v>
      </c>
      <c r="D896" s="191" t="s">
        <v>164</v>
      </c>
      <c r="E896" s="192" t="s">
        <v>1462</v>
      </c>
      <c r="F896" s="193" t="s">
        <v>1463</v>
      </c>
      <c r="G896" s="194" t="s">
        <v>167</v>
      </c>
      <c r="H896" s="195">
        <v>1164.5930000000001</v>
      </c>
      <c r="I896" s="196"/>
      <c r="J896" s="197">
        <f>ROUND(I896*H896,2)</f>
        <v>0</v>
      </c>
      <c r="K896" s="193" t="s">
        <v>168</v>
      </c>
      <c r="L896" s="59"/>
      <c r="M896" s="198" t="s">
        <v>21</v>
      </c>
      <c r="N896" s="199" t="s">
        <v>45</v>
      </c>
      <c r="O896" s="40"/>
      <c r="P896" s="200">
        <f>O896*H896</f>
        <v>0</v>
      </c>
      <c r="Q896" s="200">
        <v>4.0000000000000003E-5</v>
      </c>
      <c r="R896" s="200">
        <f>Q896*H896</f>
        <v>4.6583720000000009E-2</v>
      </c>
      <c r="S896" s="200">
        <v>0</v>
      </c>
      <c r="T896" s="201">
        <f>S896*H896</f>
        <v>0</v>
      </c>
      <c r="AR896" s="22" t="s">
        <v>169</v>
      </c>
      <c r="AT896" s="22" t="s">
        <v>164</v>
      </c>
      <c r="AU896" s="22" t="s">
        <v>84</v>
      </c>
      <c r="AY896" s="22" t="s">
        <v>162</v>
      </c>
      <c r="BE896" s="202">
        <f>IF(N896="základní",J896,0)</f>
        <v>0</v>
      </c>
      <c r="BF896" s="202">
        <f>IF(N896="snížená",J896,0)</f>
        <v>0</v>
      </c>
      <c r="BG896" s="202">
        <f>IF(N896="zákl. přenesená",J896,0)</f>
        <v>0</v>
      </c>
      <c r="BH896" s="202">
        <f>IF(N896="sníž. přenesená",J896,0)</f>
        <v>0</v>
      </c>
      <c r="BI896" s="202">
        <f>IF(N896="nulová",J896,0)</f>
        <v>0</v>
      </c>
      <c r="BJ896" s="22" t="s">
        <v>82</v>
      </c>
      <c r="BK896" s="202">
        <f>ROUND(I896*H896,2)</f>
        <v>0</v>
      </c>
      <c r="BL896" s="22" t="s">
        <v>169</v>
      </c>
      <c r="BM896" s="22" t="s">
        <v>1464</v>
      </c>
    </row>
    <row r="897" spans="2:65" s="12" customFormat="1" ht="13.5">
      <c r="B897" s="215"/>
      <c r="C897" s="216"/>
      <c r="D897" s="205" t="s">
        <v>171</v>
      </c>
      <c r="E897" s="217" t="s">
        <v>21</v>
      </c>
      <c r="F897" s="218" t="s">
        <v>1465</v>
      </c>
      <c r="G897" s="216"/>
      <c r="H897" s="219">
        <v>1164.5930000000001</v>
      </c>
      <c r="I897" s="220"/>
      <c r="J897" s="216"/>
      <c r="K897" s="216"/>
      <c r="L897" s="221"/>
      <c r="M897" s="222"/>
      <c r="N897" s="223"/>
      <c r="O897" s="223"/>
      <c r="P897" s="223"/>
      <c r="Q897" s="223"/>
      <c r="R897" s="223"/>
      <c r="S897" s="223"/>
      <c r="T897" s="224"/>
      <c r="AT897" s="225" t="s">
        <v>171</v>
      </c>
      <c r="AU897" s="225" t="s">
        <v>84</v>
      </c>
      <c r="AV897" s="12" t="s">
        <v>84</v>
      </c>
      <c r="AW897" s="12" t="s">
        <v>37</v>
      </c>
      <c r="AX897" s="12" t="s">
        <v>74</v>
      </c>
      <c r="AY897" s="225" t="s">
        <v>162</v>
      </c>
    </row>
    <row r="898" spans="2:65" s="10" customFormat="1" ht="29.85" customHeight="1">
      <c r="B898" s="174"/>
      <c r="C898" s="175"/>
      <c r="D898" s="188" t="s">
        <v>73</v>
      </c>
      <c r="E898" s="189" t="s">
        <v>746</v>
      </c>
      <c r="F898" s="189" t="s">
        <v>1466</v>
      </c>
      <c r="G898" s="175"/>
      <c r="H898" s="175"/>
      <c r="I898" s="178"/>
      <c r="J898" s="190">
        <f>BK898</f>
        <v>0</v>
      </c>
      <c r="K898" s="175"/>
      <c r="L898" s="180"/>
      <c r="M898" s="181"/>
      <c r="N898" s="182"/>
      <c r="O898" s="182"/>
      <c r="P898" s="183">
        <f>SUM(P899:P913)</f>
        <v>0</v>
      </c>
      <c r="Q898" s="182"/>
      <c r="R898" s="183">
        <f>SUM(R899:R913)</f>
        <v>0</v>
      </c>
      <c r="S898" s="182"/>
      <c r="T898" s="184">
        <f>SUM(T899:T913)</f>
        <v>4.5652250000000008</v>
      </c>
      <c r="AR898" s="185" t="s">
        <v>82</v>
      </c>
      <c r="AT898" s="186" t="s">
        <v>73</v>
      </c>
      <c r="AU898" s="186" t="s">
        <v>82</v>
      </c>
      <c r="AY898" s="185" t="s">
        <v>162</v>
      </c>
      <c r="BK898" s="187">
        <f>SUM(BK899:BK913)</f>
        <v>0</v>
      </c>
    </row>
    <row r="899" spans="2:65" s="1" customFormat="1" ht="44.25" customHeight="1">
      <c r="B899" s="39"/>
      <c r="C899" s="191" t="s">
        <v>1467</v>
      </c>
      <c r="D899" s="191" t="s">
        <v>164</v>
      </c>
      <c r="E899" s="192" t="s">
        <v>1468</v>
      </c>
      <c r="F899" s="193" t="s">
        <v>1469</v>
      </c>
      <c r="G899" s="194" t="s">
        <v>186</v>
      </c>
      <c r="H899" s="195">
        <v>1.853</v>
      </c>
      <c r="I899" s="196"/>
      <c r="J899" s="197">
        <f>ROUND(I899*H899,2)</f>
        <v>0</v>
      </c>
      <c r="K899" s="193" t="s">
        <v>168</v>
      </c>
      <c r="L899" s="59"/>
      <c r="M899" s="198" t="s">
        <v>21</v>
      </c>
      <c r="N899" s="199" t="s">
        <v>45</v>
      </c>
      <c r="O899" s="40"/>
      <c r="P899" s="200">
        <f>O899*H899</f>
        <v>0</v>
      </c>
      <c r="Q899" s="200">
        <v>0</v>
      </c>
      <c r="R899" s="200">
        <f>Q899*H899</f>
        <v>0</v>
      </c>
      <c r="S899" s="200">
        <v>1.8</v>
      </c>
      <c r="T899" s="201">
        <f>S899*H899</f>
        <v>3.3353999999999999</v>
      </c>
      <c r="AR899" s="22" t="s">
        <v>169</v>
      </c>
      <c r="AT899" s="22" t="s">
        <v>164</v>
      </c>
      <c r="AU899" s="22" t="s">
        <v>84</v>
      </c>
      <c r="AY899" s="22" t="s">
        <v>162</v>
      </c>
      <c r="BE899" s="202">
        <f>IF(N899="základní",J899,0)</f>
        <v>0</v>
      </c>
      <c r="BF899" s="202">
        <f>IF(N899="snížená",J899,0)</f>
        <v>0</v>
      </c>
      <c r="BG899" s="202">
        <f>IF(N899="zákl. přenesená",J899,0)</f>
        <v>0</v>
      </c>
      <c r="BH899" s="202">
        <f>IF(N899="sníž. přenesená",J899,0)</f>
        <v>0</v>
      </c>
      <c r="BI899" s="202">
        <f>IF(N899="nulová",J899,0)</f>
        <v>0</v>
      </c>
      <c r="BJ899" s="22" t="s">
        <v>82</v>
      </c>
      <c r="BK899" s="202">
        <f>ROUND(I899*H899,2)</f>
        <v>0</v>
      </c>
      <c r="BL899" s="22" t="s">
        <v>169</v>
      </c>
      <c r="BM899" s="22" t="s">
        <v>1470</v>
      </c>
    </row>
    <row r="900" spans="2:65" s="12" customFormat="1" ht="13.5">
      <c r="B900" s="215"/>
      <c r="C900" s="216"/>
      <c r="D900" s="226" t="s">
        <v>171</v>
      </c>
      <c r="E900" s="227" t="s">
        <v>21</v>
      </c>
      <c r="F900" s="228" t="s">
        <v>1471</v>
      </c>
      <c r="G900" s="216"/>
      <c r="H900" s="229">
        <v>1.853</v>
      </c>
      <c r="I900" s="220"/>
      <c r="J900" s="216"/>
      <c r="K900" s="216"/>
      <c r="L900" s="221"/>
      <c r="M900" s="222"/>
      <c r="N900" s="223"/>
      <c r="O900" s="223"/>
      <c r="P900" s="223"/>
      <c r="Q900" s="223"/>
      <c r="R900" s="223"/>
      <c r="S900" s="223"/>
      <c r="T900" s="224"/>
      <c r="AT900" s="225" t="s">
        <v>171</v>
      </c>
      <c r="AU900" s="225" t="s">
        <v>84</v>
      </c>
      <c r="AV900" s="12" t="s">
        <v>84</v>
      </c>
      <c r="AW900" s="12" t="s">
        <v>37</v>
      </c>
      <c r="AX900" s="12" t="s">
        <v>74</v>
      </c>
      <c r="AY900" s="225" t="s">
        <v>162</v>
      </c>
    </row>
    <row r="901" spans="2:65" s="1" customFormat="1" ht="44.25" customHeight="1">
      <c r="B901" s="39"/>
      <c r="C901" s="191" t="s">
        <v>1472</v>
      </c>
      <c r="D901" s="191" t="s">
        <v>164</v>
      </c>
      <c r="E901" s="192" t="s">
        <v>1473</v>
      </c>
      <c r="F901" s="193" t="s">
        <v>1474</v>
      </c>
      <c r="G901" s="194" t="s">
        <v>357</v>
      </c>
      <c r="H901" s="195">
        <v>1</v>
      </c>
      <c r="I901" s="196"/>
      <c r="J901" s="197">
        <f>ROUND(I901*H901,2)</f>
        <v>0</v>
      </c>
      <c r="K901" s="193" t="s">
        <v>168</v>
      </c>
      <c r="L901" s="59"/>
      <c r="M901" s="198" t="s">
        <v>21</v>
      </c>
      <c r="N901" s="199" t="s">
        <v>45</v>
      </c>
      <c r="O901" s="40"/>
      <c r="P901" s="200">
        <f>O901*H901</f>
        <v>0</v>
      </c>
      <c r="Q901" s="200">
        <v>0</v>
      </c>
      <c r="R901" s="200">
        <f>Q901*H901</f>
        <v>0</v>
      </c>
      <c r="S901" s="200">
        <v>0.27600000000000002</v>
      </c>
      <c r="T901" s="201">
        <f>S901*H901</f>
        <v>0.27600000000000002</v>
      </c>
      <c r="AR901" s="22" t="s">
        <v>169</v>
      </c>
      <c r="AT901" s="22" t="s">
        <v>164</v>
      </c>
      <c r="AU901" s="22" t="s">
        <v>84</v>
      </c>
      <c r="AY901" s="22" t="s">
        <v>162</v>
      </c>
      <c r="BE901" s="202">
        <f>IF(N901="základní",J901,0)</f>
        <v>0</v>
      </c>
      <c r="BF901" s="202">
        <f>IF(N901="snížená",J901,0)</f>
        <v>0</v>
      </c>
      <c r="BG901" s="202">
        <f>IF(N901="zákl. přenesená",J901,0)</f>
        <v>0</v>
      </c>
      <c r="BH901" s="202">
        <f>IF(N901="sníž. přenesená",J901,0)</f>
        <v>0</v>
      </c>
      <c r="BI901" s="202">
        <f>IF(N901="nulová",J901,0)</f>
        <v>0</v>
      </c>
      <c r="BJ901" s="22" t="s">
        <v>82</v>
      </c>
      <c r="BK901" s="202">
        <f>ROUND(I901*H901,2)</f>
        <v>0</v>
      </c>
      <c r="BL901" s="22" t="s">
        <v>169</v>
      </c>
      <c r="BM901" s="22" t="s">
        <v>1475</v>
      </c>
    </row>
    <row r="902" spans="2:65" s="11" customFormat="1" ht="13.5">
      <c r="B902" s="203"/>
      <c r="C902" s="204"/>
      <c r="D902" s="205" t="s">
        <v>171</v>
      </c>
      <c r="E902" s="206" t="s">
        <v>21</v>
      </c>
      <c r="F902" s="207" t="s">
        <v>1476</v>
      </c>
      <c r="G902" s="204"/>
      <c r="H902" s="208" t="s">
        <v>21</v>
      </c>
      <c r="I902" s="209"/>
      <c r="J902" s="204"/>
      <c r="K902" s="204"/>
      <c r="L902" s="210"/>
      <c r="M902" s="211"/>
      <c r="N902" s="212"/>
      <c r="O902" s="212"/>
      <c r="P902" s="212"/>
      <c r="Q902" s="212"/>
      <c r="R902" s="212"/>
      <c r="S902" s="212"/>
      <c r="T902" s="213"/>
      <c r="AT902" s="214" t="s">
        <v>171</v>
      </c>
      <c r="AU902" s="214" t="s">
        <v>84</v>
      </c>
      <c r="AV902" s="11" t="s">
        <v>82</v>
      </c>
      <c r="AW902" s="11" t="s">
        <v>37</v>
      </c>
      <c r="AX902" s="11" t="s">
        <v>74</v>
      </c>
      <c r="AY902" s="214" t="s">
        <v>162</v>
      </c>
    </row>
    <row r="903" spans="2:65" s="12" customFormat="1" ht="13.5">
      <c r="B903" s="215"/>
      <c r="C903" s="216"/>
      <c r="D903" s="226" t="s">
        <v>171</v>
      </c>
      <c r="E903" s="227" t="s">
        <v>21</v>
      </c>
      <c r="F903" s="228" t="s">
        <v>82</v>
      </c>
      <c r="G903" s="216"/>
      <c r="H903" s="229">
        <v>1</v>
      </c>
      <c r="I903" s="220"/>
      <c r="J903" s="216"/>
      <c r="K903" s="216"/>
      <c r="L903" s="221"/>
      <c r="M903" s="222"/>
      <c r="N903" s="223"/>
      <c r="O903" s="223"/>
      <c r="P903" s="223"/>
      <c r="Q903" s="223"/>
      <c r="R903" s="223"/>
      <c r="S903" s="223"/>
      <c r="T903" s="224"/>
      <c r="AT903" s="225" t="s">
        <v>171</v>
      </c>
      <c r="AU903" s="225" t="s">
        <v>84</v>
      </c>
      <c r="AV903" s="12" t="s">
        <v>84</v>
      </c>
      <c r="AW903" s="12" t="s">
        <v>37</v>
      </c>
      <c r="AX903" s="12" t="s">
        <v>74</v>
      </c>
      <c r="AY903" s="225" t="s">
        <v>162</v>
      </c>
    </row>
    <row r="904" spans="2:65" s="1" customFormat="1" ht="31.5" customHeight="1">
      <c r="B904" s="39"/>
      <c r="C904" s="191" t="s">
        <v>1477</v>
      </c>
      <c r="D904" s="191" t="s">
        <v>164</v>
      </c>
      <c r="E904" s="192" t="s">
        <v>1478</v>
      </c>
      <c r="F904" s="193" t="s">
        <v>1479</v>
      </c>
      <c r="G904" s="194" t="s">
        <v>182</v>
      </c>
      <c r="H904" s="195">
        <v>4.8</v>
      </c>
      <c r="I904" s="196"/>
      <c r="J904" s="197">
        <f>ROUND(I904*H904,2)</f>
        <v>0</v>
      </c>
      <c r="K904" s="193" t="s">
        <v>168</v>
      </c>
      <c r="L904" s="59"/>
      <c r="M904" s="198" t="s">
        <v>21</v>
      </c>
      <c r="N904" s="199" t="s">
        <v>45</v>
      </c>
      <c r="O904" s="40"/>
      <c r="P904" s="200">
        <f>O904*H904</f>
        <v>0</v>
      </c>
      <c r="Q904" s="200">
        <v>0</v>
      </c>
      <c r="R904" s="200">
        <f>Q904*H904</f>
        <v>0</v>
      </c>
      <c r="S904" s="200">
        <v>4.2000000000000003E-2</v>
      </c>
      <c r="T904" s="201">
        <f>S904*H904</f>
        <v>0.2016</v>
      </c>
      <c r="AR904" s="22" t="s">
        <v>169</v>
      </c>
      <c r="AT904" s="22" t="s">
        <v>164</v>
      </c>
      <c r="AU904" s="22" t="s">
        <v>84</v>
      </c>
      <c r="AY904" s="22" t="s">
        <v>162</v>
      </c>
      <c r="BE904" s="202">
        <f>IF(N904="základní",J904,0)</f>
        <v>0</v>
      </c>
      <c r="BF904" s="202">
        <f>IF(N904="snížená",J904,0)</f>
        <v>0</v>
      </c>
      <c r="BG904" s="202">
        <f>IF(N904="zákl. přenesená",J904,0)</f>
        <v>0</v>
      </c>
      <c r="BH904" s="202">
        <f>IF(N904="sníž. přenesená",J904,0)</f>
        <v>0</v>
      </c>
      <c r="BI904" s="202">
        <f>IF(N904="nulová",J904,0)</f>
        <v>0</v>
      </c>
      <c r="BJ904" s="22" t="s">
        <v>82</v>
      </c>
      <c r="BK904" s="202">
        <f>ROUND(I904*H904,2)</f>
        <v>0</v>
      </c>
      <c r="BL904" s="22" t="s">
        <v>169</v>
      </c>
      <c r="BM904" s="22" t="s">
        <v>1480</v>
      </c>
    </row>
    <row r="905" spans="2:65" s="12" customFormat="1" ht="13.5">
      <c r="B905" s="215"/>
      <c r="C905" s="216"/>
      <c r="D905" s="226" t="s">
        <v>171</v>
      </c>
      <c r="E905" s="227" t="s">
        <v>21</v>
      </c>
      <c r="F905" s="228" t="s">
        <v>1481</v>
      </c>
      <c r="G905" s="216"/>
      <c r="H905" s="229">
        <v>4.8</v>
      </c>
      <c r="I905" s="220"/>
      <c r="J905" s="216"/>
      <c r="K905" s="216"/>
      <c r="L905" s="221"/>
      <c r="M905" s="222"/>
      <c r="N905" s="223"/>
      <c r="O905" s="223"/>
      <c r="P905" s="223"/>
      <c r="Q905" s="223"/>
      <c r="R905" s="223"/>
      <c r="S905" s="223"/>
      <c r="T905" s="224"/>
      <c r="AT905" s="225" t="s">
        <v>171</v>
      </c>
      <c r="AU905" s="225" t="s">
        <v>84</v>
      </c>
      <c r="AV905" s="12" t="s">
        <v>84</v>
      </c>
      <c r="AW905" s="12" t="s">
        <v>37</v>
      </c>
      <c r="AX905" s="12" t="s">
        <v>74</v>
      </c>
      <c r="AY905" s="225" t="s">
        <v>162</v>
      </c>
    </row>
    <row r="906" spans="2:65" s="1" customFormat="1" ht="31.5" customHeight="1">
      <c r="B906" s="39"/>
      <c r="C906" s="191" t="s">
        <v>1482</v>
      </c>
      <c r="D906" s="191" t="s">
        <v>164</v>
      </c>
      <c r="E906" s="192" t="s">
        <v>1483</v>
      </c>
      <c r="F906" s="193" t="s">
        <v>1484</v>
      </c>
      <c r="G906" s="194" t="s">
        <v>167</v>
      </c>
      <c r="H906" s="195">
        <v>2.6629999999999998</v>
      </c>
      <c r="I906" s="196"/>
      <c r="J906" s="197">
        <f>ROUND(I906*H906,2)</f>
        <v>0</v>
      </c>
      <c r="K906" s="193" t="s">
        <v>168</v>
      </c>
      <c r="L906" s="59"/>
      <c r="M906" s="198" t="s">
        <v>21</v>
      </c>
      <c r="N906" s="199" t="s">
        <v>45</v>
      </c>
      <c r="O906" s="40"/>
      <c r="P906" s="200">
        <f>O906*H906</f>
        <v>0</v>
      </c>
      <c r="Q906" s="200">
        <v>0</v>
      </c>
      <c r="R906" s="200">
        <f>Q906*H906</f>
        <v>0</v>
      </c>
      <c r="S906" s="200">
        <v>5.5E-2</v>
      </c>
      <c r="T906" s="201">
        <f>S906*H906</f>
        <v>0.14646499999999998</v>
      </c>
      <c r="AR906" s="22" t="s">
        <v>169</v>
      </c>
      <c r="AT906" s="22" t="s">
        <v>164</v>
      </c>
      <c r="AU906" s="22" t="s">
        <v>84</v>
      </c>
      <c r="AY906" s="22" t="s">
        <v>162</v>
      </c>
      <c r="BE906" s="202">
        <f>IF(N906="základní",J906,0)</f>
        <v>0</v>
      </c>
      <c r="BF906" s="202">
        <f>IF(N906="snížená",J906,0)</f>
        <v>0</v>
      </c>
      <c r="BG906" s="202">
        <f>IF(N906="zákl. přenesená",J906,0)</f>
        <v>0</v>
      </c>
      <c r="BH906" s="202">
        <f>IF(N906="sníž. přenesená",J906,0)</f>
        <v>0</v>
      </c>
      <c r="BI906" s="202">
        <f>IF(N906="nulová",J906,0)</f>
        <v>0</v>
      </c>
      <c r="BJ906" s="22" t="s">
        <v>82</v>
      </c>
      <c r="BK906" s="202">
        <f>ROUND(I906*H906,2)</f>
        <v>0</v>
      </c>
      <c r="BL906" s="22" t="s">
        <v>169</v>
      </c>
      <c r="BM906" s="22" t="s">
        <v>1485</v>
      </c>
    </row>
    <row r="907" spans="2:65" s="12" customFormat="1" ht="13.5">
      <c r="B907" s="215"/>
      <c r="C907" s="216"/>
      <c r="D907" s="226" t="s">
        <v>171</v>
      </c>
      <c r="E907" s="227" t="s">
        <v>21</v>
      </c>
      <c r="F907" s="228" t="s">
        <v>1486</v>
      </c>
      <c r="G907" s="216"/>
      <c r="H907" s="229">
        <v>2.6629999999999998</v>
      </c>
      <c r="I907" s="220"/>
      <c r="J907" s="216"/>
      <c r="K907" s="216"/>
      <c r="L907" s="221"/>
      <c r="M907" s="222"/>
      <c r="N907" s="223"/>
      <c r="O907" s="223"/>
      <c r="P907" s="223"/>
      <c r="Q907" s="223"/>
      <c r="R907" s="223"/>
      <c r="S907" s="223"/>
      <c r="T907" s="224"/>
      <c r="AT907" s="225" t="s">
        <v>171</v>
      </c>
      <c r="AU907" s="225" t="s">
        <v>84</v>
      </c>
      <c r="AV907" s="12" t="s">
        <v>84</v>
      </c>
      <c r="AW907" s="12" t="s">
        <v>37</v>
      </c>
      <c r="AX907" s="12" t="s">
        <v>74</v>
      </c>
      <c r="AY907" s="225" t="s">
        <v>162</v>
      </c>
    </row>
    <row r="908" spans="2:65" s="1" customFormat="1" ht="31.5" customHeight="1">
      <c r="B908" s="39"/>
      <c r="C908" s="191" t="s">
        <v>1487</v>
      </c>
      <c r="D908" s="191" t="s">
        <v>164</v>
      </c>
      <c r="E908" s="192" t="s">
        <v>1488</v>
      </c>
      <c r="F908" s="193" t="s">
        <v>1489</v>
      </c>
      <c r="G908" s="194" t="s">
        <v>167</v>
      </c>
      <c r="H908" s="195">
        <v>2.76</v>
      </c>
      <c r="I908" s="196"/>
      <c r="J908" s="197">
        <f>ROUND(I908*H908,2)</f>
        <v>0</v>
      </c>
      <c r="K908" s="193" t="s">
        <v>168</v>
      </c>
      <c r="L908" s="59"/>
      <c r="M908" s="198" t="s">
        <v>21</v>
      </c>
      <c r="N908" s="199" t="s">
        <v>45</v>
      </c>
      <c r="O908" s="40"/>
      <c r="P908" s="200">
        <f>O908*H908</f>
        <v>0</v>
      </c>
      <c r="Q908" s="200">
        <v>0</v>
      </c>
      <c r="R908" s="200">
        <f>Q908*H908</f>
        <v>0</v>
      </c>
      <c r="S908" s="200">
        <v>4.8000000000000001E-2</v>
      </c>
      <c r="T908" s="201">
        <f>S908*H908</f>
        <v>0.13247999999999999</v>
      </c>
      <c r="AR908" s="22" t="s">
        <v>169</v>
      </c>
      <c r="AT908" s="22" t="s">
        <v>164</v>
      </c>
      <c r="AU908" s="22" t="s">
        <v>84</v>
      </c>
      <c r="AY908" s="22" t="s">
        <v>162</v>
      </c>
      <c r="BE908" s="202">
        <f>IF(N908="základní",J908,0)</f>
        <v>0</v>
      </c>
      <c r="BF908" s="202">
        <f>IF(N908="snížená",J908,0)</f>
        <v>0</v>
      </c>
      <c r="BG908" s="202">
        <f>IF(N908="zákl. přenesená",J908,0)</f>
        <v>0</v>
      </c>
      <c r="BH908" s="202">
        <f>IF(N908="sníž. přenesená",J908,0)</f>
        <v>0</v>
      </c>
      <c r="BI908" s="202">
        <f>IF(N908="nulová",J908,0)</f>
        <v>0</v>
      </c>
      <c r="BJ908" s="22" t="s">
        <v>82</v>
      </c>
      <c r="BK908" s="202">
        <f>ROUND(I908*H908,2)</f>
        <v>0</v>
      </c>
      <c r="BL908" s="22" t="s">
        <v>169</v>
      </c>
      <c r="BM908" s="22" t="s">
        <v>1490</v>
      </c>
    </row>
    <row r="909" spans="2:65" s="12" customFormat="1" ht="13.5">
      <c r="B909" s="215"/>
      <c r="C909" s="216"/>
      <c r="D909" s="226" t="s">
        <v>171</v>
      </c>
      <c r="E909" s="227" t="s">
        <v>21</v>
      </c>
      <c r="F909" s="228" t="s">
        <v>1003</v>
      </c>
      <c r="G909" s="216"/>
      <c r="H909" s="229">
        <v>2.76</v>
      </c>
      <c r="I909" s="220"/>
      <c r="J909" s="216"/>
      <c r="K909" s="216"/>
      <c r="L909" s="221"/>
      <c r="M909" s="222"/>
      <c r="N909" s="223"/>
      <c r="O909" s="223"/>
      <c r="P909" s="223"/>
      <c r="Q909" s="223"/>
      <c r="R909" s="223"/>
      <c r="S909" s="223"/>
      <c r="T909" s="224"/>
      <c r="AT909" s="225" t="s">
        <v>171</v>
      </c>
      <c r="AU909" s="225" t="s">
        <v>84</v>
      </c>
      <c r="AV909" s="12" t="s">
        <v>84</v>
      </c>
      <c r="AW909" s="12" t="s">
        <v>37</v>
      </c>
      <c r="AX909" s="12" t="s">
        <v>74</v>
      </c>
      <c r="AY909" s="225" t="s">
        <v>162</v>
      </c>
    </row>
    <row r="910" spans="2:65" s="1" customFormat="1" ht="31.5" customHeight="1">
      <c r="B910" s="39"/>
      <c r="C910" s="191" t="s">
        <v>1491</v>
      </c>
      <c r="D910" s="191" t="s">
        <v>164</v>
      </c>
      <c r="E910" s="192" t="s">
        <v>1492</v>
      </c>
      <c r="F910" s="193" t="s">
        <v>1493</v>
      </c>
      <c r="G910" s="194" t="s">
        <v>167</v>
      </c>
      <c r="H910" s="195">
        <v>9.6</v>
      </c>
      <c r="I910" s="196"/>
      <c r="J910" s="197">
        <f>ROUND(I910*H910,2)</f>
        <v>0</v>
      </c>
      <c r="K910" s="193" t="s">
        <v>168</v>
      </c>
      <c r="L910" s="59"/>
      <c r="M910" s="198" t="s">
        <v>21</v>
      </c>
      <c r="N910" s="199" t="s">
        <v>45</v>
      </c>
      <c r="O910" s="40"/>
      <c r="P910" s="200">
        <f>O910*H910</f>
        <v>0</v>
      </c>
      <c r="Q910" s="200">
        <v>0</v>
      </c>
      <c r="R910" s="200">
        <f>Q910*H910</f>
        <v>0</v>
      </c>
      <c r="S910" s="200">
        <v>3.4000000000000002E-2</v>
      </c>
      <c r="T910" s="201">
        <f>S910*H910</f>
        <v>0.32640000000000002</v>
      </c>
      <c r="AR910" s="22" t="s">
        <v>169</v>
      </c>
      <c r="AT910" s="22" t="s">
        <v>164</v>
      </c>
      <c r="AU910" s="22" t="s">
        <v>84</v>
      </c>
      <c r="AY910" s="22" t="s">
        <v>162</v>
      </c>
      <c r="BE910" s="202">
        <f>IF(N910="základní",J910,0)</f>
        <v>0</v>
      </c>
      <c r="BF910" s="202">
        <f>IF(N910="snížená",J910,0)</f>
        <v>0</v>
      </c>
      <c r="BG910" s="202">
        <f>IF(N910="zákl. přenesená",J910,0)</f>
        <v>0</v>
      </c>
      <c r="BH910" s="202">
        <f>IF(N910="sníž. přenesená",J910,0)</f>
        <v>0</v>
      </c>
      <c r="BI910" s="202">
        <f>IF(N910="nulová",J910,0)</f>
        <v>0</v>
      </c>
      <c r="BJ910" s="22" t="s">
        <v>82</v>
      </c>
      <c r="BK910" s="202">
        <f>ROUND(I910*H910,2)</f>
        <v>0</v>
      </c>
      <c r="BL910" s="22" t="s">
        <v>169</v>
      </c>
      <c r="BM910" s="22" t="s">
        <v>1494</v>
      </c>
    </row>
    <row r="911" spans="2:65" s="12" customFormat="1" ht="13.5">
      <c r="B911" s="215"/>
      <c r="C911" s="216"/>
      <c r="D911" s="226" t="s">
        <v>171</v>
      </c>
      <c r="E911" s="227" t="s">
        <v>21</v>
      </c>
      <c r="F911" s="228" t="s">
        <v>1004</v>
      </c>
      <c r="G911" s="216"/>
      <c r="H911" s="229">
        <v>9.6</v>
      </c>
      <c r="I911" s="220"/>
      <c r="J911" s="216"/>
      <c r="K911" s="216"/>
      <c r="L911" s="221"/>
      <c r="M911" s="222"/>
      <c r="N911" s="223"/>
      <c r="O911" s="223"/>
      <c r="P911" s="223"/>
      <c r="Q911" s="223"/>
      <c r="R911" s="223"/>
      <c r="S911" s="223"/>
      <c r="T911" s="224"/>
      <c r="AT911" s="225" t="s">
        <v>171</v>
      </c>
      <c r="AU911" s="225" t="s">
        <v>84</v>
      </c>
      <c r="AV911" s="12" t="s">
        <v>84</v>
      </c>
      <c r="AW911" s="12" t="s">
        <v>37</v>
      </c>
      <c r="AX911" s="12" t="s">
        <v>74</v>
      </c>
      <c r="AY911" s="225" t="s">
        <v>162</v>
      </c>
    </row>
    <row r="912" spans="2:65" s="1" customFormat="1" ht="22.5" customHeight="1">
      <c r="B912" s="39"/>
      <c r="C912" s="191" t="s">
        <v>1495</v>
      </c>
      <c r="D912" s="191" t="s">
        <v>164</v>
      </c>
      <c r="E912" s="192" t="s">
        <v>1496</v>
      </c>
      <c r="F912" s="193" t="s">
        <v>1497</v>
      </c>
      <c r="G912" s="194" t="s">
        <v>167</v>
      </c>
      <c r="H912" s="195">
        <v>8.16</v>
      </c>
      <c r="I912" s="196"/>
      <c r="J912" s="197">
        <f>ROUND(I912*H912,2)</f>
        <v>0</v>
      </c>
      <c r="K912" s="193" t="s">
        <v>168</v>
      </c>
      <c r="L912" s="59"/>
      <c r="M912" s="198" t="s">
        <v>21</v>
      </c>
      <c r="N912" s="199" t="s">
        <v>45</v>
      </c>
      <c r="O912" s="40"/>
      <c r="P912" s="200">
        <f>O912*H912</f>
        <v>0</v>
      </c>
      <c r="Q912" s="200">
        <v>0</v>
      </c>
      <c r="R912" s="200">
        <f>Q912*H912</f>
        <v>0</v>
      </c>
      <c r="S912" s="200">
        <v>1.7999999999999999E-2</v>
      </c>
      <c r="T912" s="201">
        <f>S912*H912</f>
        <v>0.14687999999999998</v>
      </c>
      <c r="AR912" s="22" t="s">
        <v>169</v>
      </c>
      <c r="AT912" s="22" t="s">
        <v>164</v>
      </c>
      <c r="AU912" s="22" t="s">
        <v>84</v>
      </c>
      <c r="AY912" s="22" t="s">
        <v>162</v>
      </c>
      <c r="BE912" s="202">
        <f>IF(N912="základní",J912,0)</f>
        <v>0</v>
      </c>
      <c r="BF912" s="202">
        <f>IF(N912="snížená",J912,0)</f>
        <v>0</v>
      </c>
      <c r="BG912" s="202">
        <f>IF(N912="zákl. přenesená",J912,0)</f>
        <v>0</v>
      </c>
      <c r="BH912" s="202">
        <f>IF(N912="sníž. přenesená",J912,0)</f>
        <v>0</v>
      </c>
      <c r="BI912" s="202">
        <f>IF(N912="nulová",J912,0)</f>
        <v>0</v>
      </c>
      <c r="BJ912" s="22" t="s">
        <v>82</v>
      </c>
      <c r="BK912" s="202">
        <f>ROUND(I912*H912,2)</f>
        <v>0</v>
      </c>
      <c r="BL912" s="22" t="s">
        <v>169</v>
      </c>
      <c r="BM912" s="22" t="s">
        <v>1498</v>
      </c>
    </row>
    <row r="913" spans="2:65" s="12" customFormat="1" ht="13.5">
      <c r="B913" s="215"/>
      <c r="C913" s="216"/>
      <c r="D913" s="205" t="s">
        <v>171</v>
      </c>
      <c r="E913" s="217" t="s">
        <v>21</v>
      </c>
      <c r="F913" s="218" t="s">
        <v>1499</v>
      </c>
      <c r="G913" s="216"/>
      <c r="H913" s="219">
        <v>8.16</v>
      </c>
      <c r="I913" s="220"/>
      <c r="J913" s="216"/>
      <c r="K913" s="216"/>
      <c r="L913" s="221"/>
      <c r="M913" s="222"/>
      <c r="N913" s="223"/>
      <c r="O913" s="223"/>
      <c r="P913" s="223"/>
      <c r="Q913" s="223"/>
      <c r="R913" s="223"/>
      <c r="S913" s="223"/>
      <c r="T913" s="224"/>
      <c r="AT913" s="225" t="s">
        <v>171</v>
      </c>
      <c r="AU913" s="225" t="s">
        <v>84</v>
      </c>
      <c r="AV913" s="12" t="s">
        <v>84</v>
      </c>
      <c r="AW913" s="12" t="s">
        <v>37</v>
      </c>
      <c r="AX913" s="12" t="s">
        <v>74</v>
      </c>
      <c r="AY913" s="225" t="s">
        <v>162</v>
      </c>
    </row>
    <row r="914" spans="2:65" s="10" customFormat="1" ht="29.85" customHeight="1">
      <c r="B914" s="174"/>
      <c r="C914" s="175"/>
      <c r="D914" s="188" t="s">
        <v>73</v>
      </c>
      <c r="E914" s="189" t="s">
        <v>1500</v>
      </c>
      <c r="F914" s="189" t="s">
        <v>1501</v>
      </c>
      <c r="G914" s="175"/>
      <c r="H914" s="175"/>
      <c r="I914" s="178"/>
      <c r="J914" s="190">
        <f>BK914</f>
        <v>0</v>
      </c>
      <c r="K914" s="175"/>
      <c r="L914" s="180"/>
      <c r="M914" s="181"/>
      <c r="N914" s="182"/>
      <c r="O914" s="182"/>
      <c r="P914" s="183">
        <f>SUM(P915:P919)</f>
        <v>0</v>
      </c>
      <c r="Q914" s="182"/>
      <c r="R914" s="183">
        <f>SUM(R915:R919)</f>
        <v>0</v>
      </c>
      <c r="S914" s="182"/>
      <c r="T914" s="184">
        <f>SUM(T915:T919)</f>
        <v>0</v>
      </c>
      <c r="AR914" s="185" t="s">
        <v>82</v>
      </c>
      <c r="AT914" s="186" t="s">
        <v>73</v>
      </c>
      <c r="AU914" s="186" t="s">
        <v>82</v>
      </c>
      <c r="AY914" s="185" t="s">
        <v>162</v>
      </c>
      <c r="BK914" s="187">
        <f>SUM(BK915:BK919)</f>
        <v>0</v>
      </c>
    </row>
    <row r="915" spans="2:65" s="1" customFormat="1" ht="31.5" customHeight="1">
      <c r="B915" s="39"/>
      <c r="C915" s="191" t="s">
        <v>1502</v>
      </c>
      <c r="D915" s="191" t="s">
        <v>164</v>
      </c>
      <c r="E915" s="192" t="s">
        <v>1503</v>
      </c>
      <c r="F915" s="193" t="s">
        <v>1504</v>
      </c>
      <c r="G915" s="194" t="s">
        <v>257</v>
      </c>
      <c r="H915" s="195">
        <v>58.914000000000001</v>
      </c>
      <c r="I915" s="196"/>
      <c r="J915" s="197">
        <f>ROUND(I915*H915,2)</f>
        <v>0</v>
      </c>
      <c r="K915" s="193" t="s">
        <v>168</v>
      </c>
      <c r="L915" s="59"/>
      <c r="M915" s="198" t="s">
        <v>21</v>
      </c>
      <c r="N915" s="199" t="s">
        <v>45</v>
      </c>
      <c r="O915" s="40"/>
      <c r="P915" s="200">
        <f>O915*H915</f>
        <v>0</v>
      </c>
      <c r="Q915" s="200">
        <v>0</v>
      </c>
      <c r="R915" s="200">
        <f>Q915*H915</f>
        <v>0</v>
      </c>
      <c r="S915" s="200">
        <v>0</v>
      </c>
      <c r="T915" s="201">
        <f>S915*H915</f>
        <v>0</v>
      </c>
      <c r="AR915" s="22" t="s">
        <v>169</v>
      </c>
      <c r="AT915" s="22" t="s">
        <v>164</v>
      </c>
      <c r="AU915" s="22" t="s">
        <v>84</v>
      </c>
      <c r="AY915" s="22" t="s">
        <v>162</v>
      </c>
      <c r="BE915" s="202">
        <f>IF(N915="základní",J915,0)</f>
        <v>0</v>
      </c>
      <c r="BF915" s="202">
        <f>IF(N915="snížená",J915,0)</f>
        <v>0</v>
      </c>
      <c r="BG915" s="202">
        <f>IF(N915="zákl. přenesená",J915,0)</f>
        <v>0</v>
      </c>
      <c r="BH915" s="202">
        <f>IF(N915="sníž. přenesená",J915,0)</f>
        <v>0</v>
      </c>
      <c r="BI915" s="202">
        <f>IF(N915="nulová",J915,0)</f>
        <v>0</v>
      </c>
      <c r="BJ915" s="22" t="s">
        <v>82</v>
      </c>
      <c r="BK915" s="202">
        <f>ROUND(I915*H915,2)</f>
        <v>0</v>
      </c>
      <c r="BL915" s="22" t="s">
        <v>169</v>
      </c>
      <c r="BM915" s="22" t="s">
        <v>1505</v>
      </c>
    </row>
    <row r="916" spans="2:65" s="1" customFormat="1" ht="31.5" customHeight="1">
      <c r="B916" s="39"/>
      <c r="C916" s="191" t="s">
        <v>1506</v>
      </c>
      <c r="D916" s="191" t="s">
        <v>164</v>
      </c>
      <c r="E916" s="192" t="s">
        <v>1507</v>
      </c>
      <c r="F916" s="193" t="s">
        <v>1508</v>
      </c>
      <c r="G916" s="194" t="s">
        <v>257</v>
      </c>
      <c r="H916" s="195">
        <v>58.914000000000001</v>
      </c>
      <c r="I916" s="196"/>
      <c r="J916" s="197">
        <f>ROUND(I916*H916,2)</f>
        <v>0</v>
      </c>
      <c r="K916" s="193" t="s">
        <v>168</v>
      </c>
      <c r="L916" s="59"/>
      <c r="M916" s="198" t="s">
        <v>21</v>
      </c>
      <c r="N916" s="199" t="s">
        <v>45</v>
      </c>
      <c r="O916" s="40"/>
      <c r="P916" s="200">
        <f>O916*H916</f>
        <v>0</v>
      </c>
      <c r="Q916" s="200">
        <v>0</v>
      </c>
      <c r="R916" s="200">
        <f>Q916*H916</f>
        <v>0</v>
      </c>
      <c r="S916" s="200">
        <v>0</v>
      </c>
      <c r="T916" s="201">
        <f>S916*H916</f>
        <v>0</v>
      </c>
      <c r="AR916" s="22" t="s">
        <v>169</v>
      </c>
      <c r="AT916" s="22" t="s">
        <v>164</v>
      </c>
      <c r="AU916" s="22" t="s">
        <v>84</v>
      </c>
      <c r="AY916" s="22" t="s">
        <v>162</v>
      </c>
      <c r="BE916" s="202">
        <f>IF(N916="základní",J916,0)</f>
        <v>0</v>
      </c>
      <c r="BF916" s="202">
        <f>IF(N916="snížená",J916,0)</f>
        <v>0</v>
      </c>
      <c r="BG916" s="202">
        <f>IF(N916="zákl. přenesená",J916,0)</f>
        <v>0</v>
      </c>
      <c r="BH916" s="202">
        <f>IF(N916="sníž. přenesená",J916,0)</f>
        <v>0</v>
      </c>
      <c r="BI916" s="202">
        <f>IF(N916="nulová",J916,0)</f>
        <v>0</v>
      </c>
      <c r="BJ916" s="22" t="s">
        <v>82</v>
      </c>
      <c r="BK916" s="202">
        <f>ROUND(I916*H916,2)</f>
        <v>0</v>
      </c>
      <c r="BL916" s="22" t="s">
        <v>169</v>
      </c>
      <c r="BM916" s="22" t="s">
        <v>1509</v>
      </c>
    </row>
    <row r="917" spans="2:65" s="1" customFormat="1" ht="31.5" customHeight="1">
      <c r="B917" s="39"/>
      <c r="C917" s="191" t="s">
        <v>1510</v>
      </c>
      <c r="D917" s="191" t="s">
        <v>164</v>
      </c>
      <c r="E917" s="192" t="s">
        <v>1511</v>
      </c>
      <c r="F917" s="193" t="s">
        <v>1512</v>
      </c>
      <c r="G917" s="194" t="s">
        <v>257</v>
      </c>
      <c r="H917" s="195">
        <v>824.79600000000005</v>
      </c>
      <c r="I917" s="196"/>
      <c r="J917" s="197">
        <f>ROUND(I917*H917,2)</f>
        <v>0</v>
      </c>
      <c r="K917" s="193" t="s">
        <v>168</v>
      </c>
      <c r="L917" s="59"/>
      <c r="M917" s="198" t="s">
        <v>21</v>
      </c>
      <c r="N917" s="199" t="s">
        <v>45</v>
      </c>
      <c r="O917" s="40"/>
      <c r="P917" s="200">
        <f>O917*H917</f>
        <v>0</v>
      </c>
      <c r="Q917" s="200">
        <v>0</v>
      </c>
      <c r="R917" s="200">
        <f>Q917*H917</f>
        <v>0</v>
      </c>
      <c r="S917" s="200">
        <v>0</v>
      </c>
      <c r="T917" s="201">
        <f>S917*H917</f>
        <v>0</v>
      </c>
      <c r="AR917" s="22" t="s">
        <v>169</v>
      </c>
      <c r="AT917" s="22" t="s">
        <v>164</v>
      </c>
      <c r="AU917" s="22" t="s">
        <v>84</v>
      </c>
      <c r="AY917" s="22" t="s">
        <v>162</v>
      </c>
      <c r="BE917" s="202">
        <f>IF(N917="základní",J917,0)</f>
        <v>0</v>
      </c>
      <c r="BF917" s="202">
        <f>IF(N917="snížená",J917,0)</f>
        <v>0</v>
      </c>
      <c r="BG917" s="202">
        <f>IF(N917="zákl. přenesená",J917,0)</f>
        <v>0</v>
      </c>
      <c r="BH917" s="202">
        <f>IF(N917="sníž. přenesená",J917,0)</f>
        <v>0</v>
      </c>
      <c r="BI917" s="202">
        <f>IF(N917="nulová",J917,0)</f>
        <v>0</v>
      </c>
      <c r="BJ917" s="22" t="s">
        <v>82</v>
      </c>
      <c r="BK917" s="202">
        <f>ROUND(I917*H917,2)</f>
        <v>0</v>
      </c>
      <c r="BL917" s="22" t="s">
        <v>169</v>
      </c>
      <c r="BM917" s="22" t="s">
        <v>1513</v>
      </c>
    </row>
    <row r="918" spans="2:65" s="12" customFormat="1" ht="13.5">
      <c r="B918" s="215"/>
      <c r="C918" s="216"/>
      <c r="D918" s="226" t="s">
        <v>171</v>
      </c>
      <c r="E918" s="216"/>
      <c r="F918" s="228" t="s">
        <v>1514</v>
      </c>
      <c r="G918" s="216"/>
      <c r="H918" s="229">
        <v>824.79600000000005</v>
      </c>
      <c r="I918" s="220"/>
      <c r="J918" s="216"/>
      <c r="K918" s="216"/>
      <c r="L918" s="221"/>
      <c r="M918" s="222"/>
      <c r="N918" s="223"/>
      <c r="O918" s="223"/>
      <c r="P918" s="223"/>
      <c r="Q918" s="223"/>
      <c r="R918" s="223"/>
      <c r="S918" s="223"/>
      <c r="T918" s="224"/>
      <c r="AT918" s="225" t="s">
        <v>171</v>
      </c>
      <c r="AU918" s="225" t="s">
        <v>84</v>
      </c>
      <c r="AV918" s="12" t="s">
        <v>84</v>
      </c>
      <c r="AW918" s="12" t="s">
        <v>6</v>
      </c>
      <c r="AX918" s="12" t="s">
        <v>82</v>
      </c>
      <c r="AY918" s="225" t="s">
        <v>162</v>
      </c>
    </row>
    <row r="919" spans="2:65" s="1" customFormat="1" ht="22.5" customHeight="1">
      <c r="B919" s="39"/>
      <c r="C919" s="191" t="s">
        <v>1515</v>
      </c>
      <c r="D919" s="191" t="s">
        <v>164</v>
      </c>
      <c r="E919" s="192" t="s">
        <v>1516</v>
      </c>
      <c r="F919" s="193" t="s">
        <v>1517</v>
      </c>
      <c r="G919" s="194" t="s">
        <v>257</v>
      </c>
      <c r="H919" s="195">
        <v>58.914000000000001</v>
      </c>
      <c r="I919" s="196"/>
      <c r="J919" s="197">
        <f>ROUND(I919*H919,2)</f>
        <v>0</v>
      </c>
      <c r="K919" s="193" t="s">
        <v>168</v>
      </c>
      <c r="L919" s="59"/>
      <c r="M919" s="198" t="s">
        <v>21</v>
      </c>
      <c r="N919" s="199" t="s">
        <v>45</v>
      </c>
      <c r="O919" s="40"/>
      <c r="P919" s="200">
        <f>O919*H919</f>
        <v>0</v>
      </c>
      <c r="Q919" s="200">
        <v>0</v>
      </c>
      <c r="R919" s="200">
        <f>Q919*H919</f>
        <v>0</v>
      </c>
      <c r="S919" s="200">
        <v>0</v>
      </c>
      <c r="T919" s="201">
        <f>S919*H919</f>
        <v>0</v>
      </c>
      <c r="AR919" s="22" t="s">
        <v>169</v>
      </c>
      <c r="AT919" s="22" t="s">
        <v>164</v>
      </c>
      <c r="AU919" s="22" t="s">
        <v>84</v>
      </c>
      <c r="AY919" s="22" t="s">
        <v>162</v>
      </c>
      <c r="BE919" s="202">
        <f>IF(N919="základní",J919,0)</f>
        <v>0</v>
      </c>
      <c r="BF919" s="202">
        <f>IF(N919="snížená",J919,0)</f>
        <v>0</v>
      </c>
      <c r="BG919" s="202">
        <f>IF(N919="zákl. přenesená",J919,0)</f>
        <v>0</v>
      </c>
      <c r="BH919" s="202">
        <f>IF(N919="sníž. přenesená",J919,0)</f>
        <v>0</v>
      </c>
      <c r="BI919" s="202">
        <f>IF(N919="nulová",J919,0)</f>
        <v>0</v>
      </c>
      <c r="BJ919" s="22" t="s">
        <v>82</v>
      </c>
      <c r="BK919" s="202">
        <f>ROUND(I919*H919,2)</f>
        <v>0</v>
      </c>
      <c r="BL919" s="22" t="s">
        <v>169</v>
      </c>
      <c r="BM919" s="22" t="s">
        <v>1518</v>
      </c>
    </row>
    <row r="920" spans="2:65" s="10" customFormat="1" ht="29.85" customHeight="1">
      <c r="B920" s="174"/>
      <c r="C920" s="175"/>
      <c r="D920" s="188" t="s">
        <v>73</v>
      </c>
      <c r="E920" s="189" t="s">
        <v>1519</v>
      </c>
      <c r="F920" s="189" t="s">
        <v>1520</v>
      </c>
      <c r="G920" s="175"/>
      <c r="H920" s="175"/>
      <c r="I920" s="178"/>
      <c r="J920" s="190">
        <f>BK920</f>
        <v>0</v>
      </c>
      <c r="K920" s="175"/>
      <c r="L920" s="180"/>
      <c r="M920" s="181"/>
      <c r="N920" s="182"/>
      <c r="O920" s="182"/>
      <c r="P920" s="183">
        <f>P921</f>
        <v>0</v>
      </c>
      <c r="Q920" s="182"/>
      <c r="R920" s="183">
        <f>R921</f>
        <v>0</v>
      </c>
      <c r="S920" s="182"/>
      <c r="T920" s="184">
        <f>T921</f>
        <v>0</v>
      </c>
      <c r="AR920" s="185" t="s">
        <v>82</v>
      </c>
      <c r="AT920" s="186" t="s">
        <v>73</v>
      </c>
      <c r="AU920" s="186" t="s">
        <v>82</v>
      </c>
      <c r="AY920" s="185" t="s">
        <v>162</v>
      </c>
      <c r="BK920" s="187">
        <f>BK921</f>
        <v>0</v>
      </c>
    </row>
    <row r="921" spans="2:65" s="1" customFormat="1" ht="44.25" customHeight="1">
      <c r="B921" s="39"/>
      <c r="C921" s="191" t="s">
        <v>1521</v>
      </c>
      <c r="D921" s="191" t="s">
        <v>164</v>
      </c>
      <c r="E921" s="192" t="s">
        <v>1522</v>
      </c>
      <c r="F921" s="193" t="s">
        <v>1523</v>
      </c>
      <c r="G921" s="194" t="s">
        <v>257</v>
      </c>
      <c r="H921" s="195">
        <v>2393.8470000000002</v>
      </c>
      <c r="I921" s="196"/>
      <c r="J921" s="197">
        <f>ROUND(I921*H921,2)</f>
        <v>0</v>
      </c>
      <c r="K921" s="193" t="s">
        <v>168</v>
      </c>
      <c r="L921" s="59"/>
      <c r="M921" s="198" t="s">
        <v>21</v>
      </c>
      <c r="N921" s="199" t="s">
        <v>45</v>
      </c>
      <c r="O921" s="40"/>
      <c r="P921" s="200">
        <f>O921*H921</f>
        <v>0</v>
      </c>
      <c r="Q921" s="200">
        <v>0</v>
      </c>
      <c r="R921" s="200">
        <f>Q921*H921</f>
        <v>0</v>
      </c>
      <c r="S921" s="200">
        <v>0</v>
      </c>
      <c r="T921" s="201">
        <f>S921*H921</f>
        <v>0</v>
      </c>
      <c r="AR921" s="22" t="s">
        <v>169</v>
      </c>
      <c r="AT921" s="22" t="s">
        <v>164</v>
      </c>
      <c r="AU921" s="22" t="s">
        <v>84</v>
      </c>
      <c r="AY921" s="22" t="s">
        <v>162</v>
      </c>
      <c r="BE921" s="202">
        <f>IF(N921="základní",J921,0)</f>
        <v>0</v>
      </c>
      <c r="BF921" s="202">
        <f>IF(N921="snížená",J921,0)</f>
        <v>0</v>
      </c>
      <c r="BG921" s="202">
        <f>IF(N921="zákl. přenesená",J921,0)</f>
        <v>0</v>
      </c>
      <c r="BH921" s="202">
        <f>IF(N921="sníž. přenesená",J921,0)</f>
        <v>0</v>
      </c>
      <c r="BI921" s="202">
        <f>IF(N921="nulová",J921,0)</f>
        <v>0</v>
      </c>
      <c r="BJ921" s="22" t="s">
        <v>82</v>
      </c>
      <c r="BK921" s="202">
        <f>ROUND(I921*H921,2)</f>
        <v>0</v>
      </c>
      <c r="BL921" s="22" t="s">
        <v>169</v>
      </c>
      <c r="BM921" s="22" t="s">
        <v>1524</v>
      </c>
    </row>
    <row r="922" spans="2:65" s="10" customFormat="1" ht="37.35" customHeight="1">
      <c r="B922" s="174"/>
      <c r="C922" s="175"/>
      <c r="D922" s="176" t="s">
        <v>73</v>
      </c>
      <c r="E922" s="177" t="s">
        <v>1525</v>
      </c>
      <c r="F922" s="177" t="s">
        <v>1526</v>
      </c>
      <c r="G922" s="175"/>
      <c r="H922" s="175"/>
      <c r="I922" s="178"/>
      <c r="J922" s="179">
        <f>BK922</f>
        <v>0</v>
      </c>
      <c r="K922" s="175"/>
      <c r="L922" s="180"/>
      <c r="M922" s="181"/>
      <c r="N922" s="182"/>
      <c r="O922" s="182"/>
      <c r="P922" s="183">
        <f>P923+P950+P963+P1016+P1039+P1048+P1075+P1079+P1083+P1087+P1096+P1129+P1162+P1179+P1207+P1261+P1276+P1335+P1384+P1507+P1518+P1527+P1529+P1531+P1533</f>
        <v>0</v>
      </c>
      <c r="Q922" s="182"/>
      <c r="R922" s="183">
        <f>R923+R950+R963+R1016+R1039+R1048+R1075+R1079+R1083+R1087+R1096+R1129+R1162+R1179+R1207+R1261+R1276+R1335+R1384+R1507+R1518+R1527+R1529+R1531+R1533</f>
        <v>68.976977498739998</v>
      </c>
      <c r="S922" s="182"/>
      <c r="T922" s="184">
        <f>T923+T950+T963+T1016+T1039+T1048+T1075+T1079+T1083+T1087+T1096+T1129+T1162+T1179+T1207+T1261+T1276+T1335+T1384+T1507+T1518+T1527+T1529+T1531+T1533</f>
        <v>0</v>
      </c>
      <c r="AR922" s="185" t="s">
        <v>84</v>
      </c>
      <c r="AT922" s="186" t="s">
        <v>73</v>
      </c>
      <c r="AU922" s="186" t="s">
        <v>74</v>
      </c>
      <c r="AY922" s="185" t="s">
        <v>162</v>
      </c>
      <c r="BK922" s="187">
        <f>BK923+BK950+BK963+BK1016+BK1039+BK1048+BK1075+BK1079+BK1083+BK1087+BK1096+BK1129+BK1162+BK1179+BK1207+BK1261+BK1276+BK1335+BK1384+BK1507+BK1518+BK1527+BK1529+BK1531+BK1533</f>
        <v>0</v>
      </c>
    </row>
    <row r="923" spans="2:65" s="10" customFormat="1" ht="19.899999999999999" customHeight="1">
      <c r="B923" s="174"/>
      <c r="C923" s="175"/>
      <c r="D923" s="188" t="s">
        <v>73</v>
      </c>
      <c r="E923" s="189" t="s">
        <v>1527</v>
      </c>
      <c r="F923" s="189" t="s">
        <v>1528</v>
      </c>
      <c r="G923" s="175"/>
      <c r="H923" s="175"/>
      <c r="I923" s="178"/>
      <c r="J923" s="190">
        <f>BK923</f>
        <v>0</v>
      </c>
      <c r="K923" s="175"/>
      <c r="L923" s="180"/>
      <c r="M923" s="181"/>
      <c r="N923" s="182"/>
      <c r="O923" s="182"/>
      <c r="P923" s="183">
        <f>SUM(P924:P949)</f>
        <v>0</v>
      </c>
      <c r="Q923" s="182"/>
      <c r="R923" s="183">
        <f>SUM(R924:R949)</f>
        <v>3.9893107917499999</v>
      </c>
      <c r="S923" s="182"/>
      <c r="T923" s="184">
        <f>SUM(T924:T949)</f>
        <v>0</v>
      </c>
      <c r="AR923" s="185" t="s">
        <v>84</v>
      </c>
      <c r="AT923" s="186" t="s">
        <v>73</v>
      </c>
      <c r="AU923" s="186" t="s">
        <v>82</v>
      </c>
      <c r="AY923" s="185" t="s">
        <v>162</v>
      </c>
      <c r="BK923" s="187">
        <f>SUM(BK924:BK949)</f>
        <v>0</v>
      </c>
    </row>
    <row r="924" spans="2:65" s="1" customFormat="1" ht="22.5" customHeight="1">
      <c r="B924" s="39"/>
      <c r="C924" s="191" t="s">
        <v>1529</v>
      </c>
      <c r="D924" s="191" t="s">
        <v>164</v>
      </c>
      <c r="E924" s="192" t="s">
        <v>1530</v>
      </c>
      <c r="F924" s="193" t="s">
        <v>1531</v>
      </c>
      <c r="G924" s="194" t="s">
        <v>167</v>
      </c>
      <c r="H924" s="195">
        <v>416.35899999999998</v>
      </c>
      <c r="I924" s="196"/>
      <c r="J924" s="197">
        <f>ROUND(I924*H924,2)</f>
        <v>0</v>
      </c>
      <c r="K924" s="193" t="s">
        <v>168</v>
      </c>
      <c r="L924" s="59"/>
      <c r="M924" s="198" t="s">
        <v>21</v>
      </c>
      <c r="N924" s="199" t="s">
        <v>45</v>
      </c>
      <c r="O924" s="40"/>
      <c r="P924" s="200">
        <f>O924*H924</f>
        <v>0</v>
      </c>
      <c r="Q924" s="200">
        <v>0</v>
      </c>
      <c r="R924" s="200">
        <f>Q924*H924</f>
        <v>0</v>
      </c>
      <c r="S924" s="200">
        <v>0</v>
      </c>
      <c r="T924" s="201">
        <f>S924*H924</f>
        <v>0</v>
      </c>
      <c r="AR924" s="22" t="s">
        <v>249</v>
      </c>
      <c r="AT924" s="22" t="s">
        <v>164</v>
      </c>
      <c r="AU924" s="22" t="s">
        <v>84</v>
      </c>
      <c r="AY924" s="22" t="s">
        <v>162</v>
      </c>
      <c r="BE924" s="202">
        <f>IF(N924="základní",J924,0)</f>
        <v>0</v>
      </c>
      <c r="BF924" s="202">
        <f>IF(N924="snížená",J924,0)</f>
        <v>0</v>
      </c>
      <c r="BG924" s="202">
        <f>IF(N924="zákl. přenesená",J924,0)</f>
        <v>0</v>
      </c>
      <c r="BH924" s="202">
        <f>IF(N924="sníž. přenesená",J924,0)</f>
        <v>0</v>
      </c>
      <c r="BI924" s="202">
        <f>IF(N924="nulová",J924,0)</f>
        <v>0</v>
      </c>
      <c r="BJ924" s="22" t="s">
        <v>82</v>
      </c>
      <c r="BK924" s="202">
        <f>ROUND(I924*H924,2)</f>
        <v>0</v>
      </c>
      <c r="BL924" s="22" t="s">
        <v>249</v>
      </c>
      <c r="BM924" s="22" t="s">
        <v>1532</v>
      </c>
    </row>
    <row r="925" spans="2:65" s="1" customFormat="1" ht="31.5" customHeight="1">
      <c r="B925" s="39"/>
      <c r="C925" s="191" t="s">
        <v>1533</v>
      </c>
      <c r="D925" s="191" t="s">
        <v>164</v>
      </c>
      <c r="E925" s="192" t="s">
        <v>1534</v>
      </c>
      <c r="F925" s="193" t="s">
        <v>1535</v>
      </c>
      <c r="G925" s="194" t="s">
        <v>167</v>
      </c>
      <c r="H925" s="195">
        <v>291.64499999999998</v>
      </c>
      <c r="I925" s="196"/>
      <c r="J925" s="197">
        <f>ROUND(I925*H925,2)</f>
        <v>0</v>
      </c>
      <c r="K925" s="193" t="s">
        <v>168</v>
      </c>
      <c r="L925" s="59"/>
      <c r="M925" s="198" t="s">
        <v>21</v>
      </c>
      <c r="N925" s="199" t="s">
        <v>45</v>
      </c>
      <c r="O925" s="40"/>
      <c r="P925" s="200">
        <f>O925*H925</f>
        <v>0</v>
      </c>
      <c r="Q925" s="200">
        <v>0</v>
      </c>
      <c r="R925" s="200">
        <f>Q925*H925</f>
        <v>0</v>
      </c>
      <c r="S925" s="200">
        <v>0</v>
      </c>
      <c r="T925" s="201">
        <f>S925*H925</f>
        <v>0</v>
      </c>
      <c r="AR925" s="22" t="s">
        <v>249</v>
      </c>
      <c r="AT925" s="22" t="s">
        <v>164</v>
      </c>
      <c r="AU925" s="22" t="s">
        <v>84</v>
      </c>
      <c r="AY925" s="22" t="s">
        <v>162</v>
      </c>
      <c r="BE925" s="202">
        <f>IF(N925="základní",J925,0)</f>
        <v>0</v>
      </c>
      <c r="BF925" s="202">
        <f>IF(N925="snížená",J925,0)</f>
        <v>0</v>
      </c>
      <c r="BG925" s="202">
        <f>IF(N925="zákl. přenesená",J925,0)</f>
        <v>0</v>
      </c>
      <c r="BH925" s="202">
        <f>IF(N925="sníž. přenesená",J925,0)</f>
        <v>0</v>
      </c>
      <c r="BI925" s="202">
        <f>IF(N925="nulová",J925,0)</f>
        <v>0</v>
      </c>
      <c r="BJ925" s="22" t="s">
        <v>82</v>
      </c>
      <c r="BK925" s="202">
        <f>ROUND(I925*H925,2)</f>
        <v>0</v>
      </c>
      <c r="BL925" s="22" t="s">
        <v>249</v>
      </c>
      <c r="BM925" s="22" t="s">
        <v>1536</v>
      </c>
    </row>
    <row r="926" spans="2:65" s="1" customFormat="1" ht="22.5" customHeight="1">
      <c r="B926" s="39"/>
      <c r="C926" s="230" t="s">
        <v>1537</v>
      </c>
      <c r="D926" s="230" t="s">
        <v>275</v>
      </c>
      <c r="E926" s="231" t="s">
        <v>1538</v>
      </c>
      <c r="F926" s="232" t="s">
        <v>1539</v>
      </c>
      <c r="G926" s="233" t="s">
        <v>257</v>
      </c>
      <c r="H926" s="234">
        <v>0.27300000000000002</v>
      </c>
      <c r="I926" s="235"/>
      <c r="J926" s="236">
        <f>ROUND(I926*H926,2)</f>
        <v>0</v>
      </c>
      <c r="K926" s="232" t="s">
        <v>168</v>
      </c>
      <c r="L926" s="237"/>
      <c r="M926" s="238" t="s">
        <v>21</v>
      </c>
      <c r="N926" s="239" t="s">
        <v>45</v>
      </c>
      <c r="O926" s="40"/>
      <c r="P926" s="200">
        <f>O926*H926</f>
        <v>0</v>
      </c>
      <c r="Q926" s="200">
        <v>1</v>
      </c>
      <c r="R926" s="200">
        <f>Q926*H926</f>
        <v>0.27300000000000002</v>
      </c>
      <c r="S926" s="200">
        <v>0</v>
      </c>
      <c r="T926" s="201">
        <f>S926*H926</f>
        <v>0</v>
      </c>
      <c r="AR926" s="22" t="s">
        <v>340</v>
      </c>
      <c r="AT926" s="22" t="s">
        <v>275</v>
      </c>
      <c r="AU926" s="22" t="s">
        <v>84</v>
      </c>
      <c r="AY926" s="22" t="s">
        <v>162</v>
      </c>
      <c r="BE926" s="202">
        <f>IF(N926="základní",J926,0)</f>
        <v>0</v>
      </c>
      <c r="BF926" s="202">
        <f>IF(N926="snížená",J926,0)</f>
        <v>0</v>
      </c>
      <c r="BG926" s="202">
        <f>IF(N926="zákl. přenesená",J926,0)</f>
        <v>0</v>
      </c>
      <c r="BH926" s="202">
        <f>IF(N926="sníž. přenesená",J926,0)</f>
        <v>0</v>
      </c>
      <c r="BI926" s="202">
        <f>IF(N926="nulová",J926,0)</f>
        <v>0</v>
      </c>
      <c r="BJ926" s="22" t="s">
        <v>82</v>
      </c>
      <c r="BK926" s="202">
        <f>ROUND(I926*H926,2)</f>
        <v>0</v>
      </c>
      <c r="BL926" s="22" t="s">
        <v>249</v>
      </c>
      <c r="BM926" s="22" t="s">
        <v>1540</v>
      </c>
    </row>
    <row r="927" spans="2:65" s="1" customFormat="1" ht="27">
      <c r="B927" s="39"/>
      <c r="C927" s="61"/>
      <c r="D927" s="205" t="s">
        <v>397</v>
      </c>
      <c r="E927" s="61"/>
      <c r="F927" s="240" t="s">
        <v>1541</v>
      </c>
      <c r="G927" s="61"/>
      <c r="H927" s="61"/>
      <c r="I927" s="161"/>
      <c r="J927" s="61"/>
      <c r="K927" s="61"/>
      <c r="L927" s="59"/>
      <c r="M927" s="241"/>
      <c r="N927" s="40"/>
      <c r="O927" s="40"/>
      <c r="P927" s="40"/>
      <c r="Q927" s="40"/>
      <c r="R927" s="40"/>
      <c r="S927" s="40"/>
      <c r="T927" s="76"/>
      <c r="AT927" s="22" t="s">
        <v>397</v>
      </c>
      <c r="AU927" s="22" t="s">
        <v>84</v>
      </c>
    </row>
    <row r="928" spans="2:65" s="12" customFormat="1" ht="13.5">
      <c r="B928" s="215"/>
      <c r="C928" s="216"/>
      <c r="D928" s="205" t="s">
        <v>171</v>
      </c>
      <c r="E928" s="217" t="s">
        <v>21</v>
      </c>
      <c r="F928" s="218" t="s">
        <v>1542</v>
      </c>
      <c r="G928" s="216"/>
      <c r="H928" s="219">
        <v>0.248</v>
      </c>
      <c r="I928" s="220"/>
      <c r="J928" s="216"/>
      <c r="K928" s="216"/>
      <c r="L928" s="221"/>
      <c r="M928" s="222"/>
      <c r="N928" s="223"/>
      <c r="O928" s="223"/>
      <c r="P928" s="223"/>
      <c r="Q928" s="223"/>
      <c r="R928" s="223"/>
      <c r="S928" s="223"/>
      <c r="T928" s="224"/>
      <c r="AT928" s="225" t="s">
        <v>171</v>
      </c>
      <c r="AU928" s="225" t="s">
        <v>84</v>
      </c>
      <c r="AV928" s="12" t="s">
        <v>84</v>
      </c>
      <c r="AW928" s="12" t="s">
        <v>37</v>
      </c>
      <c r="AX928" s="12" t="s">
        <v>74</v>
      </c>
      <c r="AY928" s="225" t="s">
        <v>162</v>
      </c>
    </row>
    <row r="929" spans="2:65" s="12" customFormat="1" ht="13.5">
      <c r="B929" s="215"/>
      <c r="C929" s="216"/>
      <c r="D929" s="226" t="s">
        <v>171</v>
      </c>
      <c r="E929" s="216"/>
      <c r="F929" s="228" t="s">
        <v>1543</v>
      </c>
      <c r="G929" s="216"/>
      <c r="H929" s="229">
        <v>0.27300000000000002</v>
      </c>
      <c r="I929" s="220"/>
      <c r="J929" s="216"/>
      <c r="K929" s="216"/>
      <c r="L929" s="221"/>
      <c r="M929" s="222"/>
      <c r="N929" s="223"/>
      <c r="O929" s="223"/>
      <c r="P929" s="223"/>
      <c r="Q929" s="223"/>
      <c r="R929" s="223"/>
      <c r="S929" s="223"/>
      <c r="T929" s="224"/>
      <c r="AT929" s="225" t="s">
        <v>171</v>
      </c>
      <c r="AU929" s="225" t="s">
        <v>84</v>
      </c>
      <c r="AV929" s="12" t="s">
        <v>84</v>
      </c>
      <c r="AW929" s="12" t="s">
        <v>6</v>
      </c>
      <c r="AX929" s="12" t="s">
        <v>82</v>
      </c>
      <c r="AY929" s="225" t="s">
        <v>162</v>
      </c>
    </row>
    <row r="930" spans="2:65" s="1" customFormat="1" ht="22.5" customHeight="1">
      <c r="B930" s="39"/>
      <c r="C930" s="191" t="s">
        <v>1544</v>
      </c>
      <c r="D930" s="191" t="s">
        <v>164</v>
      </c>
      <c r="E930" s="192" t="s">
        <v>1545</v>
      </c>
      <c r="F930" s="193" t="s">
        <v>1546</v>
      </c>
      <c r="G930" s="194" t="s">
        <v>167</v>
      </c>
      <c r="H930" s="195">
        <v>223.17</v>
      </c>
      <c r="I930" s="196"/>
      <c r="J930" s="197">
        <f>ROUND(I930*H930,2)</f>
        <v>0</v>
      </c>
      <c r="K930" s="193" t="s">
        <v>168</v>
      </c>
      <c r="L930" s="59"/>
      <c r="M930" s="198" t="s">
        <v>21</v>
      </c>
      <c r="N930" s="199" t="s">
        <v>45</v>
      </c>
      <c r="O930" s="40"/>
      <c r="P930" s="200">
        <f>O930*H930</f>
        <v>0</v>
      </c>
      <c r="Q930" s="200">
        <v>0</v>
      </c>
      <c r="R930" s="200">
        <f>Q930*H930</f>
        <v>0</v>
      </c>
      <c r="S930" s="200">
        <v>0</v>
      </c>
      <c r="T930" s="201">
        <f>S930*H930</f>
        <v>0</v>
      </c>
      <c r="AR930" s="22" t="s">
        <v>249</v>
      </c>
      <c r="AT930" s="22" t="s">
        <v>164</v>
      </c>
      <c r="AU930" s="22" t="s">
        <v>84</v>
      </c>
      <c r="AY930" s="22" t="s">
        <v>162</v>
      </c>
      <c r="BE930" s="202">
        <f>IF(N930="základní",J930,0)</f>
        <v>0</v>
      </c>
      <c r="BF930" s="202">
        <f>IF(N930="snížená",J930,0)</f>
        <v>0</v>
      </c>
      <c r="BG930" s="202">
        <f>IF(N930="zákl. přenesená",J930,0)</f>
        <v>0</v>
      </c>
      <c r="BH930" s="202">
        <f>IF(N930="sníž. přenesená",J930,0)</f>
        <v>0</v>
      </c>
      <c r="BI930" s="202">
        <f>IF(N930="nulová",J930,0)</f>
        <v>0</v>
      </c>
      <c r="BJ930" s="22" t="s">
        <v>82</v>
      </c>
      <c r="BK930" s="202">
        <f>ROUND(I930*H930,2)</f>
        <v>0</v>
      </c>
      <c r="BL930" s="22" t="s">
        <v>249</v>
      </c>
      <c r="BM930" s="22" t="s">
        <v>1547</v>
      </c>
    </row>
    <row r="931" spans="2:65" s="11" customFormat="1" ht="13.5">
      <c r="B931" s="203"/>
      <c r="C931" s="204"/>
      <c r="D931" s="205" t="s">
        <v>171</v>
      </c>
      <c r="E931" s="206" t="s">
        <v>21</v>
      </c>
      <c r="F931" s="207" t="s">
        <v>1548</v>
      </c>
      <c r="G931" s="204"/>
      <c r="H931" s="208" t="s">
        <v>21</v>
      </c>
      <c r="I931" s="209"/>
      <c r="J931" s="204"/>
      <c r="K931" s="204"/>
      <c r="L931" s="210"/>
      <c r="M931" s="211"/>
      <c r="N931" s="212"/>
      <c r="O931" s="212"/>
      <c r="P931" s="212"/>
      <c r="Q931" s="212"/>
      <c r="R931" s="212"/>
      <c r="S931" s="212"/>
      <c r="T931" s="213"/>
      <c r="AT931" s="214" t="s">
        <v>171</v>
      </c>
      <c r="AU931" s="214" t="s">
        <v>84</v>
      </c>
      <c r="AV931" s="11" t="s">
        <v>82</v>
      </c>
      <c r="AW931" s="11" t="s">
        <v>37</v>
      </c>
      <c r="AX931" s="11" t="s">
        <v>74</v>
      </c>
      <c r="AY931" s="214" t="s">
        <v>162</v>
      </c>
    </row>
    <row r="932" spans="2:65" s="12" customFormat="1" ht="13.5">
      <c r="B932" s="215"/>
      <c r="C932" s="216"/>
      <c r="D932" s="226" t="s">
        <v>171</v>
      </c>
      <c r="E932" s="227" t="s">
        <v>21</v>
      </c>
      <c r="F932" s="228" t="s">
        <v>1549</v>
      </c>
      <c r="G932" s="216"/>
      <c r="H932" s="229">
        <v>223.17</v>
      </c>
      <c r="I932" s="220"/>
      <c r="J932" s="216"/>
      <c r="K932" s="216"/>
      <c r="L932" s="221"/>
      <c r="M932" s="222"/>
      <c r="N932" s="223"/>
      <c r="O932" s="223"/>
      <c r="P932" s="223"/>
      <c r="Q932" s="223"/>
      <c r="R932" s="223"/>
      <c r="S932" s="223"/>
      <c r="T932" s="224"/>
      <c r="AT932" s="225" t="s">
        <v>171</v>
      </c>
      <c r="AU932" s="225" t="s">
        <v>84</v>
      </c>
      <c r="AV932" s="12" t="s">
        <v>84</v>
      </c>
      <c r="AW932" s="12" t="s">
        <v>37</v>
      </c>
      <c r="AX932" s="12" t="s">
        <v>74</v>
      </c>
      <c r="AY932" s="225" t="s">
        <v>162</v>
      </c>
    </row>
    <row r="933" spans="2:65" s="1" customFormat="1" ht="22.5" customHeight="1">
      <c r="B933" s="39"/>
      <c r="C933" s="230" t="s">
        <v>1550</v>
      </c>
      <c r="D933" s="230" t="s">
        <v>275</v>
      </c>
      <c r="E933" s="231" t="s">
        <v>1551</v>
      </c>
      <c r="F933" s="232" t="s">
        <v>1552</v>
      </c>
      <c r="G933" s="233" t="s">
        <v>167</v>
      </c>
      <c r="H933" s="234">
        <v>256.64600000000002</v>
      </c>
      <c r="I933" s="235"/>
      <c r="J933" s="236">
        <f>ROUND(I933*H933,2)</f>
        <v>0</v>
      </c>
      <c r="K933" s="232" t="s">
        <v>168</v>
      </c>
      <c r="L933" s="237"/>
      <c r="M933" s="238" t="s">
        <v>21</v>
      </c>
      <c r="N933" s="239" t="s">
        <v>45</v>
      </c>
      <c r="O933" s="40"/>
      <c r="P933" s="200">
        <f>O933*H933</f>
        <v>0</v>
      </c>
      <c r="Q933" s="200">
        <v>2.9999999999999997E-4</v>
      </c>
      <c r="R933" s="200">
        <f>Q933*H933</f>
        <v>7.6993800000000001E-2</v>
      </c>
      <c r="S933" s="200">
        <v>0</v>
      </c>
      <c r="T933" s="201">
        <f>S933*H933</f>
        <v>0</v>
      </c>
      <c r="AR933" s="22" t="s">
        <v>340</v>
      </c>
      <c r="AT933" s="22" t="s">
        <v>275</v>
      </c>
      <c r="AU933" s="22" t="s">
        <v>84</v>
      </c>
      <c r="AY933" s="22" t="s">
        <v>162</v>
      </c>
      <c r="BE933" s="202">
        <f>IF(N933="základní",J933,0)</f>
        <v>0</v>
      </c>
      <c r="BF933" s="202">
        <f>IF(N933="snížená",J933,0)</f>
        <v>0</v>
      </c>
      <c r="BG933" s="202">
        <f>IF(N933="zákl. přenesená",J933,0)</f>
        <v>0</v>
      </c>
      <c r="BH933" s="202">
        <f>IF(N933="sníž. přenesená",J933,0)</f>
        <v>0</v>
      </c>
      <c r="BI933" s="202">
        <f>IF(N933="nulová",J933,0)</f>
        <v>0</v>
      </c>
      <c r="BJ933" s="22" t="s">
        <v>82</v>
      </c>
      <c r="BK933" s="202">
        <f>ROUND(I933*H933,2)</f>
        <v>0</v>
      </c>
      <c r="BL933" s="22" t="s">
        <v>249</v>
      </c>
      <c r="BM933" s="22" t="s">
        <v>1553</v>
      </c>
    </row>
    <row r="934" spans="2:65" s="1" customFormat="1" ht="40.5">
      <c r="B934" s="39"/>
      <c r="C934" s="61"/>
      <c r="D934" s="205" t="s">
        <v>397</v>
      </c>
      <c r="E934" s="61"/>
      <c r="F934" s="240" t="s">
        <v>1554</v>
      </c>
      <c r="G934" s="61"/>
      <c r="H934" s="61"/>
      <c r="I934" s="161"/>
      <c r="J934" s="61"/>
      <c r="K934" s="61"/>
      <c r="L934" s="59"/>
      <c r="M934" s="241"/>
      <c r="N934" s="40"/>
      <c r="O934" s="40"/>
      <c r="P934" s="40"/>
      <c r="Q934" s="40"/>
      <c r="R934" s="40"/>
      <c r="S934" s="40"/>
      <c r="T934" s="76"/>
      <c r="AT934" s="22" t="s">
        <v>397</v>
      </c>
      <c r="AU934" s="22" t="s">
        <v>84</v>
      </c>
    </row>
    <row r="935" spans="2:65" s="12" customFormat="1" ht="13.5">
      <c r="B935" s="215"/>
      <c r="C935" s="216"/>
      <c r="D935" s="226" t="s">
        <v>171</v>
      </c>
      <c r="E935" s="216"/>
      <c r="F935" s="228" t="s">
        <v>1555</v>
      </c>
      <c r="G935" s="216"/>
      <c r="H935" s="229">
        <v>256.64600000000002</v>
      </c>
      <c r="I935" s="220"/>
      <c r="J935" s="216"/>
      <c r="K935" s="216"/>
      <c r="L935" s="221"/>
      <c r="M935" s="222"/>
      <c r="N935" s="223"/>
      <c r="O935" s="223"/>
      <c r="P935" s="223"/>
      <c r="Q935" s="223"/>
      <c r="R935" s="223"/>
      <c r="S935" s="223"/>
      <c r="T935" s="224"/>
      <c r="AT935" s="225" t="s">
        <v>171</v>
      </c>
      <c r="AU935" s="225" t="s">
        <v>84</v>
      </c>
      <c r="AV935" s="12" t="s">
        <v>84</v>
      </c>
      <c r="AW935" s="12" t="s">
        <v>6</v>
      </c>
      <c r="AX935" s="12" t="s">
        <v>82</v>
      </c>
      <c r="AY935" s="225" t="s">
        <v>162</v>
      </c>
    </row>
    <row r="936" spans="2:65" s="1" customFormat="1" ht="22.5" customHeight="1">
      <c r="B936" s="39"/>
      <c r="C936" s="191" t="s">
        <v>1556</v>
      </c>
      <c r="D936" s="191" t="s">
        <v>164</v>
      </c>
      <c r="E936" s="192" t="s">
        <v>1557</v>
      </c>
      <c r="F936" s="193" t="s">
        <v>1558</v>
      </c>
      <c r="G936" s="194" t="s">
        <v>167</v>
      </c>
      <c r="H936" s="195">
        <v>416.35899999999998</v>
      </c>
      <c r="I936" s="196"/>
      <c r="J936" s="197">
        <f>ROUND(I936*H936,2)</f>
        <v>0</v>
      </c>
      <c r="K936" s="193" t="s">
        <v>168</v>
      </c>
      <c r="L936" s="59"/>
      <c r="M936" s="198" t="s">
        <v>21</v>
      </c>
      <c r="N936" s="199" t="s">
        <v>45</v>
      </c>
      <c r="O936" s="40"/>
      <c r="P936" s="200">
        <f>O936*H936</f>
        <v>0</v>
      </c>
      <c r="Q936" s="200">
        <v>3.9825E-4</v>
      </c>
      <c r="R936" s="200">
        <f>Q936*H936</f>
        <v>0.16581497174999998</v>
      </c>
      <c r="S936" s="200">
        <v>0</v>
      </c>
      <c r="T936" s="201">
        <f>S936*H936</f>
        <v>0</v>
      </c>
      <c r="AR936" s="22" t="s">
        <v>249</v>
      </c>
      <c r="AT936" s="22" t="s">
        <v>164</v>
      </c>
      <c r="AU936" s="22" t="s">
        <v>84</v>
      </c>
      <c r="AY936" s="22" t="s">
        <v>162</v>
      </c>
      <c r="BE936" s="202">
        <f>IF(N936="základní",J936,0)</f>
        <v>0</v>
      </c>
      <c r="BF936" s="202">
        <f>IF(N936="snížená",J936,0)</f>
        <v>0</v>
      </c>
      <c r="BG936" s="202">
        <f>IF(N936="zákl. přenesená",J936,0)</f>
        <v>0</v>
      </c>
      <c r="BH936" s="202">
        <f>IF(N936="sníž. přenesená",J936,0)</f>
        <v>0</v>
      </c>
      <c r="BI936" s="202">
        <f>IF(N936="nulová",J936,0)</f>
        <v>0</v>
      </c>
      <c r="BJ936" s="22" t="s">
        <v>82</v>
      </c>
      <c r="BK936" s="202">
        <f>ROUND(I936*H936,2)</f>
        <v>0</v>
      </c>
      <c r="BL936" s="22" t="s">
        <v>249</v>
      </c>
      <c r="BM936" s="22" t="s">
        <v>1559</v>
      </c>
    </row>
    <row r="937" spans="2:65" s="12" customFormat="1" ht="13.5">
      <c r="B937" s="215"/>
      <c r="C937" s="216"/>
      <c r="D937" s="205" t="s">
        <v>171</v>
      </c>
      <c r="E937" s="217" t="s">
        <v>21</v>
      </c>
      <c r="F937" s="218" t="s">
        <v>1560</v>
      </c>
      <c r="G937" s="216"/>
      <c r="H937" s="219">
        <v>408.7</v>
      </c>
      <c r="I937" s="220"/>
      <c r="J937" s="216"/>
      <c r="K937" s="216"/>
      <c r="L937" s="221"/>
      <c r="M937" s="222"/>
      <c r="N937" s="223"/>
      <c r="O937" s="223"/>
      <c r="P937" s="223"/>
      <c r="Q937" s="223"/>
      <c r="R937" s="223"/>
      <c r="S937" s="223"/>
      <c r="T937" s="224"/>
      <c r="AT937" s="225" t="s">
        <v>171</v>
      </c>
      <c r="AU937" s="225" t="s">
        <v>84</v>
      </c>
      <c r="AV937" s="12" t="s">
        <v>84</v>
      </c>
      <c r="AW937" s="12" t="s">
        <v>37</v>
      </c>
      <c r="AX937" s="12" t="s">
        <v>74</v>
      </c>
      <c r="AY937" s="225" t="s">
        <v>162</v>
      </c>
    </row>
    <row r="938" spans="2:65" s="12" customFormat="1" ht="13.5">
      <c r="B938" s="215"/>
      <c r="C938" s="216"/>
      <c r="D938" s="226" t="s">
        <v>171</v>
      </c>
      <c r="E938" s="227" t="s">
        <v>21</v>
      </c>
      <c r="F938" s="228" t="s">
        <v>1561</v>
      </c>
      <c r="G938" s="216"/>
      <c r="H938" s="229">
        <v>7.6589999999999998</v>
      </c>
      <c r="I938" s="220"/>
      <c r="J938" s="216"/>
      <c r="K938" s="216"/>
      <c r="L938" s="221"/>
      <c r="M938" s="222"/>
      <c r="N938" s="223"/>
      <c r="O938" s="223"/>
      <c r="P938" s="223"/>
      <c r="Q938" s="223"/>
      <c r="R938" s="223"/>
      <c r="S938" s="223"/>
      <c r="T938" s="224"/>
      <c r="AT938" s="225" t="s">
        <v>171</v>
      </c>
      <c r="AU938" s="225" t="s">
        <v>84</v>
      </c>
      <c r="AV938" s="12" t="s">
        <v>84</v>
      </c>
      <c r="AW938" s="12" t="s">
        <v>37</v>
      </c>
      <c r="AX938" s="12" t="s">
        <v>74</v>
      </c>
      <c r="AY938" s="225" t="s">
        <v>162</v>
      </c>
    </row>
    <row r="939" spans="2:65" s="1" customFormat="1" ht="22.5" customHeight="1">
      <c r="B939" s="39"/>
      <c r="C939" s="191" t="s">
        <v>1562</v>
      </c>
      <c r="D939" s="191" t="s">
        <v>164</v>
      </c>
      <c r="E939" s="192" t="s">
        <v>1563</v>
      </c>
      <c r="F939" s="193" t="s">
        <v>1564</v>
      </c>
      <c r="G939" s="194" t="s">
        <v>167</v>
      </c>
      <c r="H939" s="195">
        <v>291.64499999999998</v>
      </c>
      <c r="I939" s="196"/>
      <c r="J939" s="197">
        <f>ROUND(I939*H939,2)</f>
        <v>0</v>
      </c>
      <c r="K939" s="193" t="s">
        <v>168</v>
      </c>
      <c r="L939" s="59"/>
      <c r="M939" s="198" t="s">
        <v>21</v>
      </c>
      <c r="N939" s="199" t="s">
        <v>45</v>
      </c>
      <c r="O939" s="40"/>
      <c r="P939" s="200">
        <f>O939*H939</f>
        <v>0</v>
      </c>
      <c r="Q939" s="200">
        <v>4.0000000000000002E-4</v>
      </c>
      <c r="R939" s="200">
        <f>Q939*H939</f>
        <v>0.116658</v>
      </c>
      <c r="S939" s="200">
        <v>0</v>
      </c>
      <c r="T939" s="201">
        <f>S939*H939</f>
        <v>0</v>
      </c>
      <c r="AR939" s="22" t="s">
        <v>249</v>
      </c>
      <c r="AT939" s="22" t="s">
        <v>164</v>
      </c>
      <c r="AU939" s="22" t="s">
        <v>84</v>
      </c>
      <c r="AY939" s="22" t="s">
        <v>162</v>
      </c>
      <c r="BE939" s="202">
        <f>IF(N939="základní",J939,0)</f>
        <v>0</v>
      </c>
      <c r="BF939" s="202">
        <f>IF(N939="snížená",J939,0)</f>
        <v>0</v>
      </c>
      <c r="BG939" s="202">
        <f>IF(N939="zákl. přenesená",J939,0)</f>
        <v>0</v>
      </c>
      <c r="BH939" s="202">
        <f>IF(N939="sníž. přenesená",J939,0)</f>
        <v>0</v>
      </c>
      <c r="BI939" s="202">
        <f>IF(N939="nulová",J939,0)</f>
        <v>0</v>
      </c>
      <c r="BJ939" s="22" t="s">
        <v>82</v>
      </c>
      <c r="BK939" s="202">
        <f>ROUND(I939*H939,2)</f>
        <v>0</v>
      </c>
      <c r="BL939" s="22" t="s">
        <v>249</v>
      </c>
      <c r="BM939" s="22" t="s">
        <v>1565</v>
      </c>
    </row>
    <row r="940" spans="2:65" s="12" customFormat="1" ht="13.5">
      <c r="B940" s="215"/>
      <c r="C940" s="216"/>
      <c r="D940" s="226" t="s">
        <v>171</v>
      </c>
      <c r="E940" s="227" t="s">
        <v>21</v>
      </c>
      <c r="F940" s="228" t="s">
        <v>1566</v>
      </c>
      <c r="G940" s="216"/>
      <c r="H940" s="229">
        <v>291.64499999999998</v>
      </c>
      <c r="I940" s="220"/>
      <c r="J940" s="216"/>
      <c r="K940" s="216"/>
      <c r="L940" s="221"/>
      <c r="M940" s="222"/>
      <c r="N940" s="223"/>
      <c r="O940" s="223"/>
      <c r="P940" s="223"/>
      <c r="Q940" s="223"/>
      <c r="R940" s="223"/>
      <c r="S940" s="223"/>
      <c r="T940" s="224"/>
      <c r="AT940" s="225" t="s">
        <v>171</v>
      </c>
      <c r="AU940" s="225" t="s">
        <v>84</v>
      </c>
      <c r="AV940" s="12" t="s">
        <v>84</v>
      </c>
      <c r="AW940" s="12" t="s">
        <v>37</v>
      </c>
      <c r="AX940" s="12" t="s">
        <v>74</v>
      </c>
      <c r="AY940" s="225" t="s">
        <v>162</v>
      </c>
    </row>
    <row r="941" spans="2:65" s="1" customFormat="1" ht="31.5" customHeight="1">
      <c r="B941" s="39"/>
      <c r="C941" s="230" t="s">
        <v>1567</v>
      </c>
      <c r="D941" s="230" t="s">
        <v>275</v>
      </c>
      <c r="E941" s="231" t="s">
        <v>1568</v>
      </c>
      <c r="F941" s="232" t="s">
        <v>1569</v>
      </c>
      <c r="G941" s="233" t="s">
        <v>167</v>
      </c>
      <c r="H941" s="234">
        <v>814.20500000000004</v>
      </c>
      <c r="I941" s="235"/>
      <c r="J941" s="236">
        <f>ROUND(I941*H941,2)</f>
        <v>0</v>
      </c>
      <c r="K941" s="232" t="s">
        <v>168</v>
      </c>
      <c r="L941" s="237"/>
      <c r="M941" s="238" t="s">
        <v>21</v>
      </c>
      <c r="N941" s="239" t="s">
        <v>45</v>
      </c>
      <c r="O941" s="40"/>
      <c r="P941" s="200">
        <f>O941*H941</f>
        <v>0</v>
      </c>
      <c r="Q941" s="200">
        <v>3.8800000000000002E-3</v>
      </c>
      <c r="R941" s="200">
        <f>Q941*H941</f>
        <v>3.1591154000000001</v>
      </c>
      <c r="S941" s="200">
        <v>0</v>
      </c>
      <c r="T941" s="201">
        <f>S941*H941</f>
        <v>0</v>
      </c>
      <c r="AR941" s="22" t="s">
        <v>340</v>
      </c>
      <c r="AT941" s="22" t="s">
        <v>275</v>
      </c>
      <c r="AU941" s="22" t="s">
        <v>84</v>
      </c>
      <c r="AY941" s="22" t="s">
        <v>162</v>
      </c>
      <c r="BE941" s="202">
        <f>IF(N941="základní",J941,0)</f>
        <v>0</v>
      </c>
      <c r="BF941" s="202">
        <f>IF(N941="snížená",J941,0)</f>
        <v>0</v>
      </c>
      <c r="BG941" s="202">
        <f>IF(N941="zákl. přenesená",J941,0)</f>
        <v>0</v>
      </c>
      <c r="BH941" s="202">
        <f>IF(N941="sníž. přenesená",J941,0)</f>
        <v>0</v>
      </c>
      <c r="BI941" s="202">
        <f>IF(N941="nulová",J941,0)</f>
        <v>0</v>
      </c>
      <c r="BJ941" s="22" t="s">
        <v>82</v>
      </c>
      <c r="BK941" s="202">
        <f>ROUND(I941*H941,2)</f>
        <v>0</v>
      </c>
      <c r="BL941" s="22" t="s">
        <v>249</v>
      </c>
      <c r="BM941" s="22" t="s">
        <v>1570</v>
      </c>
    </row>
    <row r="942" spans="2:65" s="12" customFormat="1" ht="13.5">
      <c r="B942" s="215"/>
      <c r="C942" s="216"/>
      <c r="D942" s="205" t="s">
        <v>171</v>
      </c>
      <c r="E942" s="217" t="s">
        <v>21</v>
      </c>
      <c r="F942" s="218" t="s">
        <v>1571</v>
      </c>
      <c r="G942" s="216"/>
      <c r="H942" s="219">
        <v>708.00400000000002</v>
      </c>
      <c r="I942" s="220"/>
      <c r="J942" s="216"/>
      <c r="K942" s="216"/>
      <c r="L942" s="221"/>
      <c r="M942" s="222"/>
      <c r="N942" s="223"/>
      <c r="O942" s="223"/>
      <c r="P942" s="223"/>
      <c r="Q942" s="223"/>
      <c r="R942" s="223"/>
      <c r="S942" s="223"/>
      <c r="T942" s="224"/>
      <c r="AT942" s="225" t="s">
        <v>171</v>
      </c>
      <c r="AU942" s="225" t="s">
        <v>84</v>
      </c>
      <c r="AV942" s="12" t="s">
        <v>84</v>
      </c>
      <c r="AW942" s="12" t="s">
        <v>37</v>
      </c>
      <c r="AX942" s="12" t="s">
        <v>74</v>
      </c>
      <c r="AY942" s="225" t="s">
        <v>162</v>
      </c>
    </row>
    <row r="943" spans="2:65" s="12" customFormat="1" ht="13.5">
      <c r="B943" s="215"/>
      <c r="C943" s="216"/>
      <c r="D943" s="226" t="s">
        <v>171</v>
      </c>
      <c r="E943" s="216"/>
      <c r="F943" s="228" t="s">
        <v>1572</v>
      </c>
      <c r="G943" s="216"/>
      <c r="H943" s="229">
        <v>814.20500000000004</v>
      </c>
      <c r="I943" s="220"/>
      <c r="J943" s="216"/>
      <c r="K943" s="216"/>
      <c r="L943" s="221"/>
      <c r="M943" s="222"/>
      <c r="N943" s="223"/>
      <c r="O943" s="223"/>
      <c r="P943" s="223"/>
      <c r="Q943" s="223"/>
      <c r="R943" s="223"/>
      <c r="S943" s="223"/>
      <c r="T943" s="224"/>
      <c r="AT943" s="225" t="s">
        <v>171</v>
      </c>
      <c r="AU943" s="225" t="s">
        <v>84</v>
      </c>
      <c r="AV943" s="12" t="s">
        <v>84</v>
      </c>
      <c r="AW943" s="12" t="s">
        <v>6</v>
      </c>
      <c r="AX943" s="12" t="s">
        <v>82</v>
      </c>
      <c r="AY943" s="225" t="s">
        <v>162</v>
      </c>
    </row>
    <row r="944" spans="2:65" s="1" customFormat="1" ht="22.5" customHeight="1">
      <c r="B944" s="39"/>
      <c r="C944" s="191" t="s">
        <v>1573</v>
      </c>
      <c r="D944" s="191" t="s">
        <v>164</v>
      </c>
      <c r="E944" s="192" t="s">
        <v>1574</v>
      </c>
      <c r="F944" s="193" t="s">
        <v>1575</v>
      </c>
      <c r="G944" s="194" t="s">
        <v>167</v>
      </c>
      <c r="H944" s="195">
        <v>223.17</v>
      </c>
      <c r="I944" s="196"/>
      <c r="J944" s="197">
        <f>ROUND(I944*H944,2)</f>
        <v>0</v>
      </c>
      <c r="K944" s="193" t="s">
        <v>168</v>
      </c>
      <c r="L944" s="59"/>
      <c r="M944" s="198" t="s">
        <v>21</v>
      </c>
      <c r="N944" s="199" t="s">
        <v>45</v>
      </c>
      <c r="O944" s="40"/>
      <c r="P944" s="200">
        <f>O944*H944</f>
        <v>0</v>
      </c>
      <c r="Q944" s="200">
        <v>1.06E-4</v>
      </c>
      <c r="R944" s="200">
        <f>Q944*H944</f>
        <v>2.365602E-2</v>
      </c>
      <c r="S944" s="200">
        <v>0</v>
      </c>
      <c r="T944" s="201">
        <f>S944*H944</f>
        <v>0</v>
      </c>
      <c r="AR944" s="22" t="s">
        <v>249</v>
      </c>
      <c r="AT944" s="22" t="s">
        <v>164</v>
      </c>
      <c r="AU944" s="22" t="s">
        <v>84</v>
      </c>
      <c r="AY944" s="22" t="s">
        <v>162</v>
      </c>
      <c r="BE944" s="202">
        <f>IF(N944="základní",J944,0)</f>
        <v>0</v>
      </c>
      <c r="BF944" s="202">
        <f>IF(N944="snížená",J944,0)</f>
        <v>0</v>
      </c>
      <c r="BG944" s="202">
        <f>IF(N944="zákl. přenesená",J944,0)</f>
        <v>0</v>
      </c>
      <c r="BH944" s="202">
        <f>IF(N944="sníž. přenesená",J944,0)</f>
        <v>0</v>
      </c>
      <c r="BI944" s="202">
        <f>IF(N944="nulová",J944,0)</f>
        <v>0</v>
      </c>
      <c r="BJ944" s="22" t="s">
        <v>82</v>
      </c>
      <c r="BK944" s="202">
        <f>ROUND(I944*H944,2)</f>
        <v>0</v>
      </c>
      <c r="BL944" s="22" t="s">
        <v>249</v>
      </c>
      <c r="BM944" s="22" t="s">
        <v>1576</v>
      </c>
    </row>
    <row r="945" spans="2:65" s="12" customFormat="1" ht="13.5">
      <c r="B945" s="215"/>
      <c r="C945" s="216"/>
      <c r="D945" s="205" t="s">
        <v>171</v>
      </c>
      <c r="E945" s="217" t="s">
        <v>21</v>
      </c>
      <c r="F945" s="218" t="s">
        <v>1577</v>
      </c>
      <c r="G945" s="216"/>
      <c r="H945" s="219">
        <v>182.4</v>
      </c>
      <c r="I945" s="220"/>
      <c r="J945" s="216"/>
      <c r="K945" s="216"/>
      <c r="L945" s="221"/>
      <c r="M945" s="222"/>
      <c r="N945" s="223"/>
      <c r="O945" s="223"/>
      <c r="P945" s="223"/>
      <c r="Q945" s="223"/>
      <c r="R945" s="223"/>
      <c r="S945" s="223"/>
      <c r="T945" s="224"/>
      <c r="AT945" s="225" t="s">
        <v>171</v>
      </c>
      <c r="AU945" s="225" t="s">
        <v>84</v>
      </c>
      <c r="AV945" s="12" t="s">
        <v>84</v>
      </c>
      <c r="AW945" s="12" t="s">
        <v>37</v>
      </c>
      <c r="AX945" s="12" t="s">
        <v>74</v>
      </c>
      <c r="AY945" s="225" t="s">
        <v>162</v>
      </c>
    </row>
    <row r="946" spans="2:65" s="12" customFormat="1" ht="13.5">
      <c r="B946" s="215"/>
      <c r="C946" s="216"/>
      <c r="D946" s="226" t="s">
        <v>171</v>
      </c>
      <c r="E946" s="227" t="s">
        <v>21</v>
      </c>
      <c r="F946" s="228" t="s">
        <v>1578</v>
      </c>
      <c r="G946" s="216"/>
      <c r="H946" s="229">
        <v>40.770000000000003</v>
      </c>
      <c r="I946" s="220"/>
      <c r="J946" s="216"/>
      <c r="K946" s="216"/>
      <c r="L946" s="221"/>
      <c r="M946" s="222"/>
      <c r="N946" s="223"/>
      <c r="O946" s="223"/>
      <c r="P946" s="223"/>
      <c r="Q946" s="223"/>
      <c r="R946" s="223"/>
      <c r="S946" s="223"/>
      <c r="T946" s="224"/>
      <c r="AT946" s="225" t="s">
        <v>171</v>
      </c>
      <c r="AU946" s="225" t="s">
        <v>84</v>
      </c>
      <c r="AV946" s="12" t="s">
        <v>84</v>
      </c>
      <c r="AW946" s="12" t="s">
        <v>37</v>
      </c>
      <c r="AX946" s="12" t="s">
        <v>74</v>
      </c>
      <c r="AY946" s="225" t="s">
        <v>162</v>
      </c>
    </row>
    <row r="947" spans="2:65" s="1" customFormat="1" ht="22.5" customHeight="1">
      <c r="B947" s="39"/>
      <c r="C947" s="230" t="s">
        <v>1579</v>
      </c>
      <c r="D947" s="230" t="s">
        <v>275</v>
      </c>
      <c r="E947" s="231" t="s">
        <v>1580</v>
      </c>
      <c r="F947" s="232" t="s">
        <v>1581</v>
      </c>
      <c r="G947" s="233" t="s">
        <v>167</v>
      </c>
      <c r="H947" s="234">
        <v>267.80399999999997</v>
      </c>
      <c r="I947" s="235"/>
      <c r="J947" s="236">
        <f>ROUND(I947*H947,2)</f>
        <v>0</v>
      </c>
      <c r="K947" s="232" t="s">
        <v>168</v>
      </c>
      <c r="L947" s="237"/>
      <c r="M947" s="238" t="s">
        <v>21</v>
      </c>
      <c r="N947" s="239" t="s">
        <v>45</v>
      </c>
      <c r="O947" s="40"/>
      <c r="P947" s="200">
        <f>O947*H947</f>
        <v>0</v>
      </c>
      <c r="Q947" s="200">
        <v>6.4999999999999997E-4</v>
      </c>
      <c r="R947" s="200">
        <f>Q947*H947</f>
        <v>0.17407259999999997</v>
      </c>
      <c r="S947" s="200">
        <v>0</v>
      </c>
      <c r="T947" s="201">
        <f>S947*H947</f>
        <v>0</v>
      </c>
      <c r="AR947" s="22" t="s">
        <v>340</v>
      </c>
      <c r="AT947" s="22" t="s">
        <v>275</v>
      </c>
      <c r="AU947" s="22" t="s">
        <v>84</v>
      </c>
      <c r="AY947" s="22" t="s">
        <v>162</v>
      </c>
      <c r="BE947" s="202">
        <f>IF(N947="základní",J947,0)</f>
        <v>0</v>
      </c>
      <c r="BF947" s="202">
        <f>IF(N947="snížená",J947,0)</f>
        <v>0</v>
      </c>
      <c r="BG947" s="202">
        <f>IF(N947="zákl. přenesená",J947,0)</f>
        <v>0</v>
      </c>
      <c r="BH947" s="202">
        <f>IF(N947="sníž. přenesená",J947,0)</f>
        <v>0</v>
      </c>
      <c r="BI947" s="202">
        <f>IF(N947="nulová",J947,0)</f>
        <v>0</v>
      </c>
      <c r="BJ947" s="22" t="s">
        <v>82</v>
      </c>
      <c r="BK947" s="202">
        <f>ROUND(I947*H947,2)</f>
        <v>0</v>
      </c>
      <c r="BL947" s="22" t="s">
        <v>249</v>
      </c>
      <c r="BM947" s="22" t="s">
        <v>1582</v>
      </c>
    </row>
    <row r="948" spans="2:65" s="12" customFormat="1" ht="13.5">
      <c r="B948" s="215"/>
      <c r="C948" s="216"/>
      <c r="D948" s="226" t="s">
        <v>171</v>
      </c>
      <c r="E948" s="216"/>
      <c r="F948" s="228" t="s">
        <v>1583</v>
      </c>
      <c r="G948" s="216"/>
      <c r="H948" s="229">
        <v>267.80399999999997</v>
      </c>
      <c r="I948" s="220"/>
      <c r="J948" s="216"/>
      <c r="K948" s="216"/>
      <c r="L948" s="221"/>
      <c r="M948" s="222"/>
      <c r="N948" s="223"/>
      <c r="O948" s="223"/>
      <c r="P948" s="223"/>
      <c r="Q948" s="223"/>
      <c r="R948" s="223"/>
      <c r="S948" s="223"/>
      <c r="T948" s="224"/>
      <c r="AT948" s="225" t="s">
        <v>171</v>
      </c>
      <c r="AU948" s="225" t="s">
        <v>84</v>
      </c>
      <c r="AV948" s="12" t="s">
        <v>84</v>
      </c>
      <c r="AW948" s="12" t="s">
        <v>6</v>
      </c>
      <c r="AX948" s="12" t="s">
        <v>82</v>
      </c>
      <c r="AY948" s="225" t="s">
        <v>162</v>
      </c>
    </row>
    <row r="949" spans="2:65" s="1" customFormat="1" ht="44.25" customHeight="1">
      <c r="B949" s="39"/>
      <c r="C949" s="191" t="s">
        <v>1584</v>
      </c>
      <c r="D949" s="191" t="s">
        <v>164</v>
      </c>
      <c r="E949" s="192" t="s">
        <v>1585</v>
      </c>
      <c r="F949" s="193" t="s">
        <v>1586</v>
      </c>
      <c r="G949" s="194" t="s">
        <v>257</v>
      </c>
      <c r="H949" s="195">
        <v>3.9889999999999999</v>
      </c>
      <c r="I949" s="196"/>
      <c r="J949" s="197">
        <f>ROUND(I949*H949,2)</f>
        <v>0</v>
      </c>
      <c r="K949" s="193" t="s">
        <v>168</v>
      </c>
      <c r="L949" s="59"/>
      <c r="M949" s="198" t="s">
        <v>21</v>
      </c>
      <c r="N949" s="199" t="s">
        <v>45</v>
      </c>
      <c r="O949" s="40"/>
      <c r="P949" s="200">
        <f>O949*H949</f>
        <v>0</v>
      </c>
      <c r="Q949" s="200">
        <v>0</v>
      </c>
      <c r="R949" s="200">
        <f>Q949*H949</f>
        <v>0</v>
      </c>
      <c r="S949" s="200">
        <v>0</v>
      </c>
      <c r="T949" s="201">
        <f>S949*H949</f>
        <v>0</v>
      </c>
      <c r="AR949" s="22" t="s">
        <v>249</v>
      </c>
      <c r="AT949" s="22" t="s">
        <v>164</v>
      </c>
      <c r="AU949" s="22" t="s">
        <v>84</v>
      </c>
      <c r="AY949" s="22" t="s">
        <v>162</v>
      </c>
      <c r="BE949" s="202">
        <f>IF(N949="základní",J949,0)</f>
        <v>0</v>
      </c>
      <c r="BF949" s="202">
        <f>IF(N949="snížená",J949,0)</f>
        <v>0</v>
      </c>
      <c r="BG949" s="202">
        <f>IF(N949="zákl. přenesená",J949,0)</f>
        <v>0</v>
      </c>
      <c r="BH949" s="202">
        <f>IF(N949="sníž. přenesená",J949,0)</f>
        <v>0</v>
      </c>
      <c r="BI949" s="202">
        <f>IF(N949="nulová",J949,0)</f>
        <v>0</v>
      </c>
      <c r="BJ949" s="22" t="s">
        <v>82</v>
      </c>
      <c r="BK949" s="202">
        <f>ROUND(I949*H949,2)</f>
        <v>0</v>
      </c>
      <c r="BL949" s="22" t="s">
        <v>249</v>
      </c>
      <c r="BM949" s="22" t="s">
        <v>1587</v>
      </c>
    </row>
    <row r="950" spans="2:65" s="10" customFormat="1" ht="29.85" customHeight="1">
      <c r="B950" s="174"/>
      <c r="C950" s="175"/>
      <c r="D950" s="188" t="s">
        <v>73</v>
      </c>
      <c r="E950" s="189" t="s">
        <v>1588</v>
      </c>
      <c r="F950" s="189" t="s">
        <v>1589</v>
      </c>
      <c r="G950" s="175"/>
      <c r="H950" s="175"/>
      <c r="I950" s="178"/>
      <c r="J950" s="190">
        <f>BK950</f>
        <v>0</v>
      </c>
      <c r="K950" s="175"/>
      <c r="L950" s="180"/>
      <c r="M950" s="181"/>
      <c r="N950" s="182"/>
      <c r="O950" s="182"/>
      <c r="P950" s="183">
        <f>SUM(P951:P962)</f>
        <v>0</v>
      </c>
      <c r="Q950" s="182"/>
      <c r="R950" s="183">
        <f>SUM(R951:R962)</f>
        <v>1.0084199095999999</v>
      </c>
      <c r="S950" s="182"/>
      <c r="T950" s="184">
        <f>SUM(T951:T962)</f>
        <v>0</v>
      </c>
      <c r="AR950" s="185" t="s">
        <v>84</v>
      </c>
      <c r="AT950" s="186" t="s">
        <v>73</v>
      </c>
      <c r="AU950" s="186" t="s">
        <v>82</v>
      </c>
      <c r="AY950" s="185" t="s">
        <v>162</v>
      </c>
      <c r="BK950" s="187">
        <f>SUM(BK951:BK962)</f>
        <v>0</v>
      </c>
    </row>
    <row r="951" spans="2:65" s="1" customFormat="1" ht="44.25" customHeight="1">
      <c r="B951" s="39"/>
      <c r="C951" s="191" t="s">
        <v>1590</v>
      </c>
      <c r="D951" s="191" t="s">
        <v>164</v>
      </c>
      <c r="E951" s="192" t="s">
        <v>1591</v>
      </c>
      <c r="F951" s="193" t="s">
        <v>1592</v>
      </c>
      <c r="G951" s="194" t="s">
        <v>167</v>
      </c>
      <c r="H951" s="195">
        <v>350.29199999999997</v>
      </c>
      <c r="I951" s="196"/>
      <c r="J951" s="197">
        <f>ROUND(I951*H951,2)</f>
        <v>0</v>
      </c>
      <c r="K951" s="193" t="s">
        <v>168</v>
      </c>
      <c r="L951" s="59"/>
      <c r="M951" s="198" t="s">
        <v>21</v>
      </c>
      <c r="N951" s="199" t="s">
        <v>45</v>
      </c>
      <c r="O951" s="40"/>
      <c r="P951" s="200">
        <f>O951*H951</f>
        <v>0</v>
      </c>
      <c r="Q951" s="200">
        <v>2.5379999999999999E-4</v>
      </c>
      <c r="R951" s="200">
        <f>Q951*H951</f>
        <v>8.8904109599999989E-2</v>
      </c>
      <c r="S951" s="200">
        <v>0</v>
      </c>
      <c r="T951" s="201">
        <f>S951*H951</f>
        <v>0</v>
      </c>
      <c r="AR951" s="22" t="s">
        <v>249</v>
      </c>
      <c r="AT951" s="22" t="s">
        <v>164</v>
      </c>
      <c r="AU951" s="22" t="s">
        <v>84</v>
      </c>
      <c r="AY951" s="22" t="s">
        <v>162</v>
      </c>
      <c r="BE951" s="202">
        <f>IF(N951="základní",J951,0)</f>
        <v>0</v>
      </c>
      <c r="BF951" s="202">
        <f>IF(N951="snížená",J951,0)</f>
        <v>0</v>
      </c>
      <c r="BG951" s="202">
        <f>IF(N951="zákl. přenesená",J951,0)</f>
        <v>0</v>
      </c>
      <c r="BH951" s="202">
        <f>IF(N951="sníž. přenesená",J951,0)</f>
        <v>0</v>
      </c>
      <c r="BI951" s="202">
        <f>IF(N951="nulová",J951,0)</f>
        <v>0</v>
      </c>
      <c r="BJ951" s="22" t="s">
        <v>82</v>
      </c>
      <c r="BK951" s="202">
        <f>ROUND(I951*H951,2)</f>
        <v>0</v>
      </c>
      <c r="BL951" s="22" t="s">
        <v>249</v>
      </c>
      <c r="BM951" s="22" t="s">
        <v>1593</v>
      </c>
    </row>
    <row r="952" spans="2:65" s="12" customFormat="1" ht="13.5">
      <c r="B952" s="215"/>
      <c r="C952" s="216"/>
      <c r="D952" s="205" t="s">
        <v>171</v>
      </c>
      <c r="E952" s="217" t="s">
        <v>21</v>
      </c>
      <c r="F952" s="218" t="s">
        <v>1594</v>
      </c>
      <c r="G952" s="216"/>
      <c r="H952" s="219">
        <v>312.5</v>
      </c>
      <c r="I952" s="220"/>
      <c r="J952" s="216"/>
      <c r="K952" s="216"/>
      <c r="L952" s="221"/>
      <c r="M952" s="222"/>
      <c r="N952" s="223"/>
      <c r="O952" s="223"/>
      <c r="P952" s="223"/>
      <c r="Q952" s="223"/>
      <c r="R952" s="223"/>
      <c r="S952" s="223"/>
      <c r="T952" s="224"/>
      <c r="AT952" s="225" t="s">
        <v>171</v>
      </c>
      <c r="AU952" s="225" t="s">
        <v>84</v>
      </c>
      <c r="AV952" s="12" t="s">
        <v>84</v>
      </c>
      <c r="AW952" s="12" t="s">
        <v>37</v>
      </c>
      <c r="AX952" s="12" t="s">
        <v>74</v>
      </c>
      <c r="AY952" s="225" t="s">
        <v>162</v>
      </c>
    </row>
    <row r="953" spans="2:65" s="12" customFormat="1" ht="13.5">
      <c r="B953" s="215"/>
      <c r="C953" s="216"/>
      <c r="D953" s="226" t="s">
        <v>171</v>
      </c>
      <c r="E953" s="227" t="s">
        <v>21</v>
      </c>
      <c r="F953" s="228" t="s">
        <v>1595</v>
      </c>
      <c r="G953" s="216"/>
      <c r="H953" s="229">
        <v>37.792000000000002</v>
      </c>
      <c r="I953" s="220"/>
      <c r="J953" s="216"/>
      <c r="K953" s="216"/>
      <c r="L953" s="221"/>
      <c r="M953" s="222"/>
      <c r="N953" s="223"/>
      <c r="O953" s="223"/>
      <c r="P953" s="223"/>
      <c r="Q953" s="223"/>
      <c r="R953" s="223"/>
      <c r="S953" s="223"/>
      <c r="T953" s="224"/>
      <c r="AT953" s="225" t="s">
        <v>171</v>
      </c>
      <c r="AU953" s="225" t="s">
        <v>84</v>
      </c>
      <c r="AV953" s="12" t="s">
        <v>84</v>
      </c>
      <c r="AW953" s="12" t="s">
        <v>37</v>
      </c>
      <c r="AX953" s="12" t="s">
        <v>74</v>
      </c>
      <c r="AY953" s="225" t="s">
        <v>162</v>
      </c>
    </row>
    <row r="954" spans="2:65" s="1" customFormat="1" ht="31.5" customHeight="1">
      <c r="B954" s="39"/>
      <c r="C954" s="230" t="s">
        <v>1596</v>
      </c>
      <c r="D954" s="230" t="s">
        <v>275</v>
      </c>
      <c r="E954" s="231" t="s">
        <v>1597</v>
      </c>
      <c r="F954" s="232" t="s">
        <v>1598</v>
      </c>
      <c r="G954" s="233" t="s">
        <v>167</v>
      </c>
      <c r="H954" s="234">
        <v>420.35</v>
      </c>
      <c r="I954" s="235"/>
      <c r="J954" s="236">
        <f>ROUND(I954*H954,2)</f>
        <v>0</v>
      </c>
      <c r="K954" s="232" t="s">
        <v>168</v>
      </c>
      <c r="L954" s="237"/>
      <c r="M954" s="238" t="s">
        <v>21</v>
      </c>
      <c r="N954" s="239" t="s">
        <v>45</v>
      </c>
      <c r="O954" s="40"/>
      <c r="P954" s="200">
        <f>O954*H954</f>
        <v>0</v>
      </c>
      <c r="Q954" s="200">
        <v>1.9E-3</v>
      </c>
      <c r="R954" s="200">
        <f>Q954*H954</f>
        <v>0.79866500000000007</v>
      </c>
      <c r="S954" s="200">
        <v>0</v>
      </c>
      <c r="T954" s="201">
        <f>S954*H954</f>
        <v>0</v>
      </c>
      <c r="AR954" s="22" t="s">
        <v>340</v>
      </c>
      <c r="AT954" s="22" t="s">
        <v>275</v>
      </c>
      <c r="AU954" s="22" t="s">
        <v>84</v>
      </c>
      <c r="AY954" s="22" t="s">
        <v>162</v>
      </c>
      <c r="BE954" s="202">
        <f>IF(N954="základní",J954,0)</f>
        <v>0</v>
      </c>
      <c r="BF954" s="202">
        <f>IF(N954="snížená",J954,0)</f>
        <v>0</v>
      </c>
      <c r="BG954" s="202">
        <f>IF(N954="zákl. přenesená",J954,0)</f>
        <v>0</v>
      </c>
      <c r="BH954" s="202">
        <f>IF(N954="sníž. přenesená",J954,0)</f>
        <v>0</v>
      </c>
      <c r="BI954" s="202">
        <f>IF(N954="nulová",J954,0)</f>
        <v>0</v>
      </c>
      <c r="BJ954" s="22" t="s">
        <v>82</v>
      </c>
      <c r="BK954" s="202">
        <f>ROUND(I954*H954,2)</f>
        <v>0</v>
      </c>
      <c r="BL954" s="22" t="s">
        <v>249</v>
      </c>
      <c r="BM954" s="22" t="s">
        <v>1599</v>
      </c>
    </row>
    <row r="955" spans="2:65" s="12" customFormat="1" ht="13.5">
      <c r="B955" s="215"/>
      <c r="C955" s="216"/>
      <c r="D955" s="226" t="s">
        <v>171</v>
      </c>
      <c r="E955" s="216"/>
      <c r="F955" s="228" t="s">
        <v>1600</v>
      </c>
      <c r="G955" s="216"/>
      <c r="H955" s="229">
        <v>420.35</v>
      </c>
      <c r="I955" s="220"/>
      <c r="J955" s="216"/>
      <c r="K955" s="216"/>
      <c r="L955" s="221"/>
      <c r="M955" s="222"/>
      <c r="N955" s="223"/>
      <c r="O955" s="223"/>
      <c r="P955" s="223"/>
      <c r="Q955" s="223"/>
      <c r="R955" s="223"/>
      <c r="S955" s="223"/>
      <c r="T955" s="224"/>
      <c r="AT955" s="225" t="s">
        <v>171</v>
      </c>
      <c r="AU955" s="225" t="s">
        <v>84</v>
      </c>
      <c r="AV955" s="12" t="s">
        <v>84</v>
      </c>
      <c r="AW955" s="12" t="s">
        <v>6</v>
      </c>
      <c r="AX955" s="12" t="s">
        <v>82</v>
      </c>
      <c r="AY955" s="225" t="s">
        <v>162</v>
      </c>
    </row>
    <row r="956" spans="2:65" s="1" customFormat="1" ht="31.5" customHeight="1">
      <c r="B956" s="39"/>
      <c r="C956" s="191" t="s">
        <v>1601</v>
      </c>
      <c r="D956" s="191" t="s">
        <v>164</v>
      </c>
      <c r="E956" s="192" t="s">
        <v>1602</v>
      </c>
      <c r="F956" s="193" t="s">
        <v>1603</v>
      </c>
      <c r="G956" s="194" t="s">
        <v>167</v>
      </c>
      <c r="H956" s="195">
        <v>350.29199999999997</v>
      </c>
      <c r="I956" s="196"/>
      <c r="J956" s="197">
        <f>ROUND(I956*H956,2)</f>
        <v>0</v>
      </c>
      <c r="K956" s="193" t="s">
        <v>168</v>
      </c>
      <c r="L956" s="59"/>
      <c r="M956" s="198" t="s">
        <v>21</v>
      </c>
      <c r="N956" s="199" t="s">
        <v>45</v>
      </c>
      <c r="O956" s="40"/>
      <c r="P956" s="200">
        <f>O956*H956</f>
        <v>0</v>
      </c>
      <c r="Q956" s="200">
        <v>0</v>
      </c>
      <c r="R956" s="200">
        <f>Q956*H956</f>
        <v>0</v>
      </c>
      <c r="S956" s="200">
        <v>0</v>
      </c>
      <c r="T956" s="201">
        <f>S956*H956</f>
        <v>0</v>
      </c>
      <c r="AR956" s="22" t="s">
        <v>249</v>
      </c>
      <c r="AT956" s="22" t="s">
        <v>164</v>
      </c>
      <c r="AU956" s="22" t="s">
        <v>84</v>
      </c>
      <c r="AY956" s="22" t="s">
        <v>162</v>
      </c>
      <c r="BE956" s="202">
        <f>IF(N956="základní",J956,0)</f>
        <v>0</v>
      </c>
      <c r="BF956" s="202">
        <f>IF(N956="snížená",J956,0)</f>
        <v>0</v>
      </c>
      <c r="BG956" s="202">
        <f>IF(N956="zákl. přenesená",J956,0)</f>
        <v>0</v>
      </c>
      <c r="BH956" s="202">
        <f>IF(N956="sníž. přenesená",J956,0)</f>
        <v>0</v>
      </c>
      <c r="BI956" s="202">
        <f>IF(N956="nulová",J956,0)</f>
        <v>0</v>
      </c>
      <c r="BJ956" s="22" t="s">
        <v>82</v>
      </c>
      <c r="BK956" s="202">
        <f>ROUND(I956*H956,2)</f>
        <v>0</v>
      </c>
      <c r="BL956" s="22" t="s">
        <v>249</v>
      </c>
      <c r="BM956" s="22" t="s">
        <v>1604</v>
      </c>
    </row>
    <row r="957" spans="2:65" s="12" customFormat="1" ht="13.5">
      <c r="B957" s="215"/>
      <c r="C957" s="216"/>
      <c r="D957" s="205" t="s">
        <v>171</v>
      </c>
      <c r="E957" s="217" t="s">
        <v>21</v>
      </c>
      <c r="F957" s="218" t="s">
        <v>1594</v>
      </c>
      <c r="G957" s="216"/>
      <c r="H957" s="219">
        <v>312.5</v>
      </c>
      <c r="I957" s="220"/>
      <c r="J957" s="216"/>
      <c r="K957" s="216"/>
      <c r="L957" s="221"/>
      <c r="M957" s="222"/>
      <c r="N957" s="223"/>
      <c r="O957" s="223"/>
      <c r="P957" s="223"/>
      <c r="Q957" s="223"/>
      <c r="R957" s="223"/>
      <c r="S957" s="223"/>
      <c r="T957" s="224"/>
      <c r="AT957" s="225" t="s">
        <v>171</v>
      </c>
      <c r="AU957" s="225" t="s">
        <v>84</v>
      </c>
      <c r="AV957" s="12" t="s">
        <v>84</v>
      </c>
      <c r="AW957" s="12" t="s">
        <v>37</v>
      </c>
      <c r="AX957" s="12" t="s">
        <v>74</v>
      </c>
      <c r="AY957" s="225" t="s">
        <v>162</v>
      </c>
    </row>
    <row r="958" spans="2:65" s="12" customFormat="1" ht="13.5">
      <c r="B958" s="215"/>
      <c r="C958" s="216"/>
      <c r="D958" s="226" t="s">
        <v>171</v>
      </c>
      <c r="E958" s="227" t="s">
        <v>21</v>
      </c>
      <c r="F958" s="228" t="s">
        <v>1595</v>
      </c>
      <c r="G958" s="216"/>
      <c r="H958" s="229">
        <v>37.792000000000002</v>
      </c>
      <c r="I958" s="220"/>
      <c r="J958" s="216"/>
      <c r="K958" s="216"/>
      <c r="L958" s="221"/>
      <c r="M958" s="222"/>
      <c r="N958" s="223"/>
      <c r="O958" s="223"/>
      <c r="P958" s="223"/>
      <c r="Q958" s="223"/>
      <c r="R958" s="223"/>
      <c r="S958" s="223"/>
      <c r="T958" s="224"/>
      <c r="AT958" s="225" t="s">
        <v>171</v>
      </c>
      <c r="AU958" s="225" t="s">
        <v>84</v>
      </c>
      <c r="AV958" s="12" t="s">
        <v>84</v>
      </c>
      <c r="AW958" s="12" t="s">
        <v>37</v>
      </c>
      <c r="AX958" s="12" t="s">
        <v>74</v>
      </c>
      <c r="AY958" s="225" t="s">
        <v>162</v>
      </c>
    </row>
    <row r="959" spans="2:65" s="1" customFormat="1" ht="31.5" customHeight="1">
      <c r="B959" s="39"/>
      <c r="C959" s="230" t="s">
        <v>1605</v>
      </c>
      <c r="D959" s="230" t="s">
        <v>275</v>
      </c>
      <c r="E959" s="231" t="s">
        <v>1606</v>
      </c>
      <c r="F959" s="232" t="s">
        <v>1607</v>
      </c>
      <c r="G959" s="233" t="s">
        <v>167</v>
      </c>
      <c r="H959" s="234">
        <v>402.83600000000001</v>
      </c>
      <c r="I959" s="235"/>
      <c r="J959" s="236">
        <f>ROUND(I959*H959,2)</f>
        <v>0</v>
      </c>
      <c r="K959" s="232" t="s">
        <v>168</v>
      </c>
      <c r="L959" s="237"/>
      <c r="M959" s="238" t="s">
        <v>21</v>
      </c>
      <c r="N959" s="239" t="s">
        <v>45</v>
      </c>
      <c r="O959" s="40"/>
      <c r="P959" s="200">
        <f>O959*H959</f>
        <v>0</v>
      </c>
      <c r="Q959" s="200">
        <v>2.9999999999999997E-4</v>
      </c>
      <c r="R959" s="200">
        <f>Q959*H959</f>
        <v>0.12085079999999999</v>
      </c>
      <c r="S959" s="200">
        <v>0</v>
      </c>
      <c r="T959" s="201">
        <f>S959*H959</f>
        <v>0</v>
      </c>
      <c r="AR959" s="22" t="s">
        <v>340</v>
      </c>
      <c r="AT959" s="22" t="s">
        <v>275</v>
      </c>
      <c r="AU959" s="22" t="s">
        <v>84</v>
      </c>
      <c r="AY959" s="22" t="s">
        <v>162</v>
      </c>
      <c r="BE959" s="202">
        <f>IF(N959="základní",J959,0)</f>
        <v>0</v>
      </c>
      <c r="BF959" s="202">
        <f>IF(N959="snížená",J959,0)</f>
        <v>0</v>
      </c>
      <c r="BG959" s="202">
        <f>IF(N959="zákl. přenesená",J959,0)</f>
        <v>0</v>
      </c>
      <c r="BH959" s="202">
        <f>IF(N959="sníž. přenesená",J959,0)</f>
        <v>0</v>
      </c>
      <c r="BI959" s="202">
        <f>IF(N959="nulová",J959,0)</f>
        <v>0</v>
      </c>
      <c r="BJ959" s="22" t="s">
        <v>82</v>
      </c>
      <c r="BK959" s="202">
        <f>ROUND(I959*H959,2)</f>
        <v>0</v>
      </c>
      <c r="BL959" s="22" t="s">
        <v>249</v>
      </c>
      <c r="BM959" s="22" t="s">
        <v>1608</v>
      </c>
    </row>
    <row r="960" spans="2:65" s="1" customFormat="1" ht="40.5">
      <c r="B960" s="39"/>
      <c r="C960" s="61"/>
      <c r="D960" s="205" t="s">
        <v>397</v>
      </c>
      <c r="E960" s="61"/>
      <c r="F960" s="240" t="s">
        <v>1609</v>
      </c>
      <c r="G960" s="61"/>
      <c r="H960" s="61"/>
      <c r="I960" s="161"/>
      <c r="J960" s="61"/>
      <c r="K960" s="61"/>
      <c r="L960" s="59"/>
      <c r="M960" s="241"/>
      <c r="N960" s="40"/>
      <c r="O960" s="40"/>
      <c r="P960" s="40"/>
      <c r="Q960" s="40"/>
      <c r="R960" s="40"/>
      <c r="S960" s="40"/>
      <c r="T960" s="76"/>
      <c r="AT960" s="22" t="s">
        <v>397</v>
      </c>
      <c r="AU960" s="22" t="s">
        <v>84</v>
      </c>
    </row>
    <row r="961" spans="2:65" s="12" customFormat="1" ht="13.5">
      <c r="B961" s="215"/>
      <c r="C961" s="216"/>
      <c r="D961" s="226" t="s">
        <v>171</v>
      </c>
      <c r="E961" s="216"/>
      <c r="F961" s="228" t="s">
        <v>1610</v>
      </c>
      <c r="G961" s="216"/>
      <c r="H961" s="229">
        <v>402.83600000000001</v>
      </c>
      <c r="I961" s="220"/>
      <c r="J961" s="216"/>
      <c r="K961" s="216"/>
      <c r="L961" s="221"/>
      <c r="M961" s="222"/>
      <c r="N961" s="223"/>
      <c r="O961" s="223"/>
      <c r="P961" s="223"/>
      <c r="Q961" s="223"/>
      <c r="R961" s="223"/>
      <c r="S961" s="223"/>
      <c r="T961" s="224"/>
      <c r="AT961" s="225" t="s">
        <v>171</v>
      </c>
      <c r="AU961" s="225" t="s">
        <v>84</v>
      </c>
      <c r="AV961" s="12" t="s">
        <v>84</v>
      </c>
      <c r="AW961" s="12" t="s">
        <v>6</v>
      </c>
      <c r="AX961" s="12" t="s">
        <v>82</v>
      </c>
      <c r="AY961" s="225" t="s">
        <v>162</v>
      </c>
    </row>
    <row r="962" spans="2:65" s="1" customFormat="1" ht="31.5" customHeight="1">
      <c r="B962" s="39"/>
      <c r="C962" s="191" t="s">
        <v>1611</v>
      </c>
      <c r="D962" s="191" t="s">
        <v>164</v>
      </c>
      <c r="E962" s="192" t="s">
        <v>1612</v>
      </c>
      <c r="F962" s="193" t="s">
        <v>1613</v>
      </c>
      <c r="G962" s="194" t="s">
        <v>257</v>
      </c>
      <c r="H962" s="195">
        <v>1.008</v>
      </c>
      <c r="I962" s="196"/>
      <c r="J962" s="197">
        <f>ROUND(I962*H962,2)</f>
        <v>0</v>
      </c>
      <c r="K962" s="193" t="s">
        <v>168</v>
      </c>
      <c r="L962" s="59"/>
      <c r="M962" s="198" t="s">
        <v>21</v>
      </c>
      <c r="N962" s="199" t="s">
        <v>45</v>
      </c>
      <c r="O962" s="40"/>
      <c r="P962" s="200">
        <f>O962*H962</f>
        <v>0</v>
      </c>
      <c r="Q962" s="200">
        <v>0</v>
      </c>
      <c r="R962" s="200">
        <f>Q962*H962</f>
        <v>0</v>
      </c>
      <c r="S962" s="200">
        <v>0</v>
      </c>
      <c r="T962" s="201">
        <f>S962*H962</f>
        <v>0</v>
      </c>
      <c r="AR962" s="22" t="s">
        <v>249</v>
      </c>
      <c r="AT962" s="22" t="s">
        <v>164</v>
      </c>
      <c r="AU962" s="22" t="s">
        <v>84</v>
      </c>
      <c r="AY962" s="22" t="s">
        <v>162</v>
      </c>
      <c r="BE962" s="202">
        <f>IF(N962="základní",J962,0)</f>
        <v>0</v>
      </c>
      <c r="BF962" s="202">
        <f>IF(N962="snížená",J962,0)</f>
        <v>0</v>
      </c>
      <c r="BG962" s="202">
        <f>IF(N962="zákl. přenesená",J962,0)</f>
        <v>0</v>
      </c>
      <c r="BH962" s="202">
        <f>IF(N962="sníž. přenesená",J962,0)</f>
        <v>0</v>
      </c>
      <c r="BI962" s="202">
        <f>IF(N962="nulová",J962,0)</f>
        <v>0</v>
      </c>
      <c r="BJ962" s="22" t="s">
        <v>82</v>
      </c>
      <c r="BK962" s="202">
        <f>ROUND(I962*H962,2)</f>
        <v>0</v>
      </c>
      <c r="BL962" s="22" t="s">
        <v>249</v>
      </c>
      <c r="BM962" s="22" t="s">
        <v>1614</v>
      </c>
    </row>
    <row r="963" spans="2:65" s="10" customFormat="1" ht="29.85" customHeight="1">
      <c r="B963" s="174"/>
      <c r="C963" s="175"/>
      <c r="D963" s="188" t="s">
        <v>73</v>
      </c>
      <c r="E963" s="189" t="s">
        <v>1615</v>
      </c>
      <c r="F963" s="189" t="s">
        <v>1616</v>
      </c>
      <c r="G963" s="175"/>
      <c r="H963" s="175"/>
      <c r="I963" s="178"/>
      <c r="J963" s="190">
        <f>BK963</f>
        <v>0</v>
      </c>
      <c r="K963" s="175"/>
      <c r="L963" s="180"/>
      <c r="M963" s="181"/>
      <c r="N963" s="182"/>
      <c r="O963" s="182"/>
      <c r="P963" s="183">
        <f>SUM(P964:P1015)</f>
        <v>0</v>
      </c>
      <c r="Q963" s="182"/>
      <c r="R963" s="183">
        <f>SUM(R964:R1015)</f>
        <v>8.5347866071000009</v>
      </c>
      <c r="S963" s="182"/>
      <c r="T963" s="184">
        <f>SUM(T964:T1015)</f>
        <v>0</v>
      </c>
      <c r="AR963" s="185" t="s">
        <v>84</v>
      </c>
      <c r="AT963" s="186" t="s">
        <v>73</v>
      </c>
      <c r="AU963" s="186" t="s">
        <v>82</v>
      </c>
      <c r="AY963" s="185" t="s">
        <v>162</v>
      </c>
      <c r="BK963" s="187">
        <f>SUM(BK964:BK1015)</f>
        <v>0</v>
      </c>
    </row>
    <row r="964" spans="2:65" s="1" customFormat="1" ht="31.5" customHeight="1">
      <c r="B964" s="39"/>
      <c r="C964" s="191" t="s">
        <v>1617</v>
      </c>
      <c r="D964" s="191" t="s">
        <v>164</v>
      </c>
      <c r="E964" s="192" t="s">
        <v>1618</v>
      </c>
      <c r="F964" s="193" t="s">
        <v>1619</v>
      </c>
      <c r="G964" s="194" t="s">
        <v>167</v>
      </c>
      <c r="H964" s="195">
        <v>602.92999999999995</v>
      </c>
      <c r="I964" s="196"/>
      <c r="J964" s="197">
        <f>ROUND(I964*H964,2)</f>
        <v>0</v>
      </c>
      <c r="K964" s="193" t="s">
        <v>168</v>
      </c>
      <c r="L964" s="59"/>
      <c r="M964" s="198" t="s">
        <v>21</v>
      </c>
      <c r="N964" s="199" t="s">
        <v>45</v>
      </c>
      <c r="O964" s="40"/>
      <c r="P964" s="200">
        <f>O964*H964</f>
        <v>0</v>
      </c>
      <c r="Q964" s="200">
        <v>0</v>
      </c>
      <c r="R964" s="200">
        <f>Q964*H964</f>
        <v>0</v>
      </c>
      <c r="S964" s="200">
        <v>0</v>
      </c>
      <c r="T964" s="201">
        <f>S964*H964</f>
        <v>0</v>
      </c>
      <c r="AR964" s="22" t="s">
        <v>249</v>
      </c>
      <c r="AT964" s="22" t="s">
        <v>164</v>
      </c>
      <c r="AU964" s="22" t="s">
        <v>84</v>
      </c>
      <c r="AY964" s="22" t="s">
        <v>162</v>
      </c>
      <c r="BE964" s="202">
        <f>IF(N964="základní",J964,0)</f>
        <v>0</v>
      </c>
      <c r="BF964" s="202">
        <f>IF(N964="snížená",J964,0)</f>
        <v>0</v>
      </c>
      <c r="BG964" s="202">
        <f>IF(N964="zákl. přenesená",J964,0)</f>
        <v>0</v>
      </c>
      <c r="BH964" s="202">
        <f>IF(N964="sníž. přenesená",J964,0)</f>
        <v>0</v>
      </c>
      <c r="BI964" s="202">
        <f>IF(N964="nulová",J964,0)</f>
        <v>0</v>
      </c>
      <c r="BJ964" s="22" t="s">
        <v>82</v>
      </c>
      <c r="BK964" s="202">
        <f>ROUND(I964*H964,2)</f>
        <v>0</v>
      </c>
      <c r="BL964" s="22" t="s">
        <v>249</v>
      </c>
      <c r="BM964" s="22" t="s">
        <v>1620</v>
      </c>
    </row>
    <row r="965" spans="2:65" s="11" customFormat="1" ht="13.5">
      <c r="B965" s="203"/>
      <c r="C965" s="204"/>
      <c r="D965" s="205" t="s">
        <v>171</v>
      </c>
      <c r="E965" s="206" t="s">
        <v>21</v>
      </c>
      <c r="F965" s="207" t="s">
        <v>1621</v>
      </c>
      <c r="G965" s="204"/>
      <c r="H965" s="208" t="s">
        <v>21</v>
      </c>
      <c r="I965" s="209"/>
      <c r="J965" s="204"/>
      <c r="K965" s="204"/>
      <c r="L965" s="210"/>
      <c r="M965" s="211"/>
      <c r="N965" s="212"/>
      <c r="O965" s="212"/>
      <c r="P965" s="212"/>
      <c r="Q965" s="212"/>
      <c r="R965" s="212"/>
      <c r="S965" s="212"/>
      <c r="T965" s="213"/>
      <c r="AT965" s="214" t="s">
        <v>171</v>
      </c>
      <c r="AU965" s="214" t="s">
        <v>84</v>
      </c>
      <c r="AV965" s="11" t="s">
        <v>82</v>
      </c>
      <c r="AW965" s="11" t="s">
        <v>37</v>
      </c>
      <c r="AX965" s="11" t="s">
        <v>74</v>
      </c>
      <c r="AY965" s="214" t="s">
        <v>162</v>
      </c>
    </row>
    <row r="966" spans="2:65" s="12" customFormat="1" ht="13.5">
      <c r="B966" s="215"/>
      <c r="C966" s="216"/>
      <c r="D966" s="205" t="s">
        <v>171</v>
      </c>
      <c r="E966" s="217" t="s">
        <v>21</v>
      </c>
      <c r="F966" s="218" t="s">
        <v>1622</v>
      </c>
      <c r="G966" s="216"/>
      <c r="H966" s="219">
        <v>305.20999999999998</v>
      </c>
      <c r="I966" s="220"/>
      <c r="J966" s="216"/>
      <c r="K966" s="216"/>
      <c r="L966" s="221"/>
      <c r="M966" s="222"/>
      <c r="N966" s="223"/>
      <c r="O966" s="223"/>
      <c r="P966" s="223"/>
      <c r="Q966" s="223"/>
      <c r="R966" s="223"/>
      <c r="S966" s="223"/>
      <c r="T966" s="224"/>
      <c r="AT966" s="225" t="s">
        <v>171</v>
      </c>
      <c r="AU966" s="225" t="s">
        <v>84</v>
      </c>
      <c r="AV966" s="12" t="s">
        <v>84</v>
      </c>
      <c r="AW966" s="12" t="s">
        <v>37</v>
      </c>
      <c r="AX966" s="12" t="s">
        <v>74</v>
      </c>
      <c r="AY966" s="225" t="s">
        <v>162</v>
      </c>
    </row>
    <row r="967" spans="2:65" s="11" customFormat="1" ht="13.5">
      <c r="B967" s="203"/>
      <c r="C967" s="204"/>
      <c r="D967" s="205" t="s">
        <v>171</v>
      </c>
      <c r="E967" s="206" t="s">
        <v>21</v>
      </c>
      <c r="F967" s="207" t="s">
        <v>1623</v>
      </c>
      <c r="G967" s="204"/>
      <c r="H967" s="208" t="s">
        <v>21</v>
      </c>
      <c r="I967" s="209"/>
      <c r="J967" s="204"/>
      <c r="K967" s="204"/>
      <c r="L967" s="210"/>
      <c r="M967" s="211"/>
      <c r="N967" s="212"/>
      <c r="O967" s="212"/>
      <c r="P967" s="212"/>
      <c r="Q967" s="212"/>
      <c r="R967" s="212"/>
      <c r="S967" s="212"/>
      <c r="T967" s="213"/>
      <c r="AT967" s="214" t="s">
        <v>171</v>
      </c>
      <c r="AU967" s="214" t="s">
        <v>84</v>
      </c>
      <c r="AV967" s="11" t="s">
        <v>82</v>
      </c>
      <c r="AW967" s="11" t="s">
        <v>37</v>
      </c>
      <c r="AX967" s="11" t="s">
        <v>74</v>
      </c>
      <c r="AY967" s="214" t="s">
        <v>162</v>
      </c>
    </row>
    <row r="968" spans="2:65" s="12" customFormat="1" ht="13.5">
      <c r="B968" s="215"/>
      <c r="C968" s="216"/>
      <c r="D968" s="226" t="s">
        <v>171</v>
      </c>
      <c r="E968" s="227" t="s">
        <v>21</v>
      </c>
      <c r="F968" s="228" t="s">
        <v>1624</v>
      </c>
      <c r="G968" s="216"/>
      <c r="H968" s="229">
        <v>297.72000000000003</v>
      </c>
      <c r="I968" s="220"/>
      <c r="J968" s="216"/>
      <c r="K968" s="216"/>
      <c r="L968" s="221"/>
      <c r="M968" s="222"/>
      <c r="N968" s="223"/>
      <c r="O968" s="223"/>
      <c r="P968" s="223"/>
      <c r="Q968" s="223"/>
      <c r="R968" s="223"/>
      <c r="S968" s="223"/>
      <c r="T968" s="224"/>
      <c r="AT968" s="225" t="s">
        <v>171</v>
      </c>
      <c r="AU968" s="225" t="s">
        <v>84</v>
      </c>
      <c r="AV968" s="12" t="s">
        <v>84</v>
      </c>
      <c r="AW968" s="12" t="s">
        <v>37</v>
      </c>
      <c r="AX968" s="12" t="s">
        <v>74</v>
      </c>
      <c r="AY968" s="225" t="s">
        <v>162</v>
      </c>
    </row>
    <row r="969" spans="2:65" s="1" customFormat="1" ht="57" customHeight="1">
      <c r="B969" s="39"/>
      <c r="C969" s="230" t="s">
        <v>1625</v>
      </c>
      <c r="D969" s="230" t="s">
        <v>275</v>
      </c>
      <c r="E969" s="231" t="s">
        <v>1626</v>
      </c>
      <c r="F969" s="232" t="s">
        <v>1627</v>
      </c>
      <c r="G969" s="233" t="s">
        <v>186</v>
      </c>
      <c r="H969" s="234">
        <v>21.524999999999999</v>
      </c>
      <c r="I969" s="235"/>
      <c r="J969" s="236">
        <f>ROUND(I969*H969,2)</f>
        <v>0</v>
      </c>
      <c r="K969" s="232" t="s">
        <v>168</v>
      </c>
      <c r="L969" s="237"/>
      <c r="M969" s="238" t="s">
        <v>21</v>
      </c>
      <c r="N969" s="239" t="s">
        <v>45</v>
      </c>
      <c r="O969" s="40"/>
      <c r="P969" s="200">
        <f>O969*H969</f>
        <v>0</v>
      </c>
      <c r="Q969" s="200">
        <v>2.5000000000000001E-2</v>
      </c>
      <c r="R969" s="200">
        <f>Q969*H969</f>
        <v>0.53812499999999996</v>
      </c>
      <c r="S969" s="200">
        <v>0</v>
      </c>
      <c r="T969" s="201">
        <f>S969*H969</f>
        <v>0</v>
      </c>
      <c r="AR969" s="22" t="s">
        <v>340</v>
      </c>
      <c r="AT969" s="22" t="s">
        <v>275</v>
      </c>
      <c r="AU969" s="22" t="s">
        <v>84</v>
      </c>
      <c r="AY969" s="22" t="s">
        <v>162</v>
      </c>
      <c r="BE969" s="202">
        <f>IF(N969="základní",J969,0)</f>
        <v>0</v>
      </c>
      <c r="BF969" s="202">
        <f>IF(N969="snížená",J969,0)</f>
        <v>0</v>
      </c>
      <c r="BG969" s="202">
        <f>IF(N969="zákl. přenesená",J969,0)</f>
        <v>0</v>
      </c>
      <c r="BH969" s="202">
        <f>IF(N969="sníž. přenesená",J969,0)</f>
        <v>0</v>
      </c>
      <c r="BI969" s="202">
        <f>IF(N969="nulová",J969,0)</f>
        <v>0</v>
      </c>
      <c r="BJ969" s="22" t="s">
        <v>82</v>
      </c>
      <c r="BK969" s="202">
        <f>ROUND(I969*H969,2)</f>
        <v>0</v>
      </c>
      <c r="BL969" s="22" t="s">
        <v>249</v>
      </c>
      <c r="BM969" s="22" t="s">
        <v>1628</v>
      </c>
    </row>
    <row r="970" spans="2:65" s="1" customFormat="1" ht="27">
      <c r="B970" s="39"/>
      <c r="C970" s="61"/>
      <c r="D970" s="205" t="s">
        <v>397</v>
      </c>
      <c r="E970" s="61"/>
      <c r="F970" s="240" t="s">
        <v>1629</v>
      </c>
      <c r="G970" s="61"/>
      <c r="H970" s="61"/>
      <c r="I970" s="161"/>
      <c r="J970" s="61"/>
      <c r="K970" s="61"/>
      <c r="L970" s="59"/>
      <c r="M970" s="241"/>
      <c r="N970" s="40"/>
      <c r="O970" s="40"/>
      <c r="P970" s="40"/>
      <c r="Q970" s="40"/>
      <c r="R970" s="40"/>
      <c r="S970" s="40"/>
      <c r="T970" s="76"/>
      <c r="AT970" s="22" t="s">
        <v>397</v>
      </c>
      <c r="AU970" s="22" t="s">
        <v>84</v>
      </c>
    </row>
    <row r="971" spans="2:65" s="12" customFormat="1" ht="13.5">
      <c r="B971" s="215"/>
      <c r="C971" s="216"/>
      <c r="D971" s="205" t="s">
        <v>171</v>
      </c>
      <c r="E971" s="217" t="s">
        <v>21</v>
      </c>
      <c r="F971" s="218" t="s">
        <v>1630</v>
      </c>
      <c r="G971" s="216"/>
      <c r="H971" s="219">
        <v>21.103000000000002</v>
      </c>
      <c r="I971" s="220"/>
      <c r="J971" s="216"/>
      <c r="K971" s="216"/>
      <c r="L971" s="221"/>
      <c r="M971" s="222"/>
      <c r="N971" s="223"/>
      <c r="O971" s="223"/>
      <c r="P971" s="223"/>
      <c r="Q971" s="223"/>
      <c r="R971" s="223"/>
      <c r="S971" s="223"/>
      <c r="T971" s="224"/>
      <c r="AT971" s="225" t="s">
        <v>171</v>
      </c>
      <c r="AU971" s="225" t="s">
        <v>84</v>
      </c>
      <c r="AV971" s="12" t="s">
        <v>84</v>
      </c>
      <c r="AW971" s="12" t="s">
        <v>37</v>
      </c>
      <c r="AX971" s="12" t="s">
        <v>74</v>
      </c>
      <c r="AY971" s="225" t="s">
        <v>162</v>
      </c>
    </row>
    <row r="972" spans="2:65" s="12" customFormat="1" ht="13.5">
      <c r="B972" s="215"/>
      <c r="C972" s="216"/>
      <c r="D972" s="226" t="s">
        <v>171</v>
      </c>
      <c r="E972" s="216"/>
      <c r="F972" s="228" t="s">
        <v>1631</v>
      </c>
      <c r="G972" s="216"/>
      <c r="H972" s="229">
        <v>21.524999999999999</v>
      </c>
      <c r="I972" s="220"/>
      <c r="J972" s="216"/>
      <c r="K972" s="216"/>
      <c r="L972" s="221"/>
      <c r="M972" s="222"/>
      <c r="N972" s="223"/>
      <c r="O972" s="223"/>
      <c r="P972" s="223"/>
      <c r="Q972" s="223"/>
      <c r="R972" s="223"/>
      <c r="S972" s="223"/>
      <c r="T972" s="224"/>
      <c r="AT972" s="225" t="s">
        <v>171</v>
      </c>
      <c r="AU972" s="225" t="s">
        <v>84</v>
      </c>
      <c r="AV972" s="12" t="s">
        <v>84</v>
      </c>
      <c r="AW972" s="12" t="s">
        <v>6</v>
      </c>
      <c r="AX972" s="12" t="s">
        <v>82</v>
      </c>
      <c r="AY972" s="225" t="s">
        <v>162</v>
      </c>
    </row>
    <row r="973" spans="2:65" s="1" customFormat="1" ht="22.5" customHeight="1">
      <c r="B973" s="39"/>
      <c r="C973" s="191" t="s">
        <v>1632</v>
      </c>
      <c r="D973" s="191" t="s">
        <v>164</v>
      </c>
      <c r="E973" s="192" t="s">
        <v>1633</v>
      </c>
      <c r="F973" s="193" t="s">
        <v>1634</v>
      </c>
      <c r="G973" s="194" t="s">
        <v>167</v>
      </c>
      <c r="H973" s="195">
        <v>299.95999999999998</v>
      </c>
      <c r="I973" s="196"/>
      <c r="J973" s="197">
        <f>ROUND(I973*H973,2)</f>
        <v>0</v>
      </c>
      <c r="K973" s="193" t="s">
        <v>168</v>
      </c>
      <c r="L973" s="59"/>
      <c r="M973" s="198" t="s">
        <v>21</v>
      </c>
      <c r="N973" s="199" t="s">
        <v>45</v>
      </c>
      <c r="O973" s="40"/>
      <c r="P973" s="200">
        <f>O973*H973</f>
        <v>0</v>
      </c>
      <c r="Q973" s="200">
        <v>0</v>
      </c>
      <c r="R973" s="200">
        <f>Q973*H973</f>
        <v>0</v>
      </c>
      <c r="S973" s="200">
        <v>0</v>
      </c>
      <c r="T973" s="201">
        <f>S973*H973</f>
        <v>0</v>
      </c>
      <c r="AR973" s="22" t="s">
        <v>249</v>
      </c>
      <c r="AT973" s="22" t="s">
        <v>164</v>
      </c>
      <c r="AU973" s="22" t="s">
        <v>84</v>
      </c>
      <c r="AY973" s="22" t="s">
        <v>162</v>
      </c>
      <c r="BE973" s="202">
        <f>IF(N973="základní",J973,0)</f>
        <v>0</v>
      </c>
      <c r="BF973" s="202">
        <f>IF(N973="snížená",J973,0)</f>
        <v>0</v>
      </c>
      <c r="BG973" s="202">
        <f>IF(N973="zákl. přenesená",J973,0)</f>
        <v>0</v>
      </c>
      <c r="BH973" s="202">
        <f>IF(N973="sníž. přenesená",J973,0)</f>
        <v>0</v>
      </c>
      <c r="BI973" s="202">
        <f>IF(N973="nulová",J973,0)</f>
        <v>0</v>
      </c>
      <c r="BJ973" s="22" t="s">
        <v>82</v>
      </c>
      <c r="BK973" s="202">
        <f>ROUND(I973*H973,2)</f>
        <v>0</v>
      </c>
      <c r="BL973" s="22" t="s">
        <v>249</v>
      </c>
      <c r="BM973" s="22" t="s">
        <v>1635</v>
      </c>
    </row>
    <row r="974" spans="2:65" s="11" customFormat="1" ht="13.5">
      <c r="B974" s="203"/>
      <c r="C974" s="204"/>
      <c r="D974" s="205" t="s">
        <v>171</v>
      </c>
      <c r="E974" s="206" t="s">
        <v>21</v>
      </c>
      <c r="F974" s="207" t="s">
        <v>1636</v>
      </c>
      <c r="G974" s="204"/>
      <c r="H974" s="208" t="s">
        <v>21</v>
      </c>
      <c r="I974" s="209"/>
      <c r="J974" s="204"/>
      <c r="K974" s="204"/>
      <c r="L974" s="210"/>
      <c r="M974" s="211"/>
      <c r="N974" s="212"/>
      <c r="O974" s="212"/>
      <c r="P974" s="212"/>
      <c r="Q974" s="212"/>
      <c r="R974" s="212"/>
      <c r="S974" s="212"/>
      <c r="T974" s="213"/>
      <c r="AT974" s="214" t="s">
        <v>171</v>
      </c>
      <c r="AU974" s="214" t="s">
        <v>84</v>
      </c>
      <c r="AV974" s="11" t="s">
        <v>82</v>
      </c>
      <c r="AW974" s="11" t="s">
        <v>37</v>
      </c>
      <c r="AX974" s="11" t="s">
        <v>74</v>
      </c>
      <c r="AY974" s="214" t="s">
        <v>162</v>
      </c>
    </row>
    <row r="975" spans="2:65" s="12" customFormat="1" ht="13.5">
      <c r="B975" s="215"/>
      <c r="C975" s="216"/>
      <c r="D975" s="226" t="s">
        <v>171</v>
      </c>
      <c r="E975" s="227" t="s">
        <v>21</v>
      </c>
      <c r="F975" s="228" t="s">
        <v>1637</v>
      </c>
      <c r="G975" s="216"/>
      <c r="H975" s="229">
        <v>299.95999999999998</v>
      </c>
      <c r="I975" s="220"/>
      <c r="J975" s="216"/>
      <c r="K975" s="216"/>
      <c r="L975" s="221"/>
      <c r="M975" s="222"/>
      <c r="N975" s="223"/>
      <c r="O975" s="223"/>
      <c r="P975" s="223"/>
      <c r="Q975" s="223"/>
      <c r="R975" s="223"/>
      <c r="S975" s="223"/>
      <c r="T975" s="224"/>
      <c r="AT975" s="225" t="s">
        <v>171</v>
      </c>
      <c r="AU975" s="225" t="s">
        <v>84</v>
      </c>
      <c r="AV975" s="12" t="s">
        <v>84</v>
      </c>
      <c r="AW975" s="12" t="s">
        <v>37</v>
      </c>
      <c r="AX975" s="12" t="s">
        <v>74</v>
      </c>
      <c r="AY975" s="225" t="s">
        <v>162</v>
      </c>
    </row>
    <row r="976" spans="2:65" s="1" customFormat="1" ht="22.5" customHeight="1">
      <c r="B976" s="39"/>
      <c r="C976" s="230" t="s">
        <v>1638</v>
      </c>
      <c r="D976" s="230" t="s">
        <v>275</v>
      </c>
      <c r="E976" s="231" t="s">
        <v>1639</v>
      </c>
      <c r="F976" s="232" t="s">
        <v>1640</v>
      </c>
      <c r="G976" s="233" t="s">
        <v>167</v>
      </c>
      <c r="H976" s="234">
        <v>605.91899999999998</v>
      </c>
      <c r="I976" s="235"/>
      <c r="J976" s="236">
        <f>ROUND(I976*H976,2)</f>
        <v>0</v>
      </c>
      <c r="K976" s="232" t="s">
        <v>168</v>
      </c>
      <c r="L976" s="237"/>
      <c r="M976" s="238" t="s">
        <v>21</v>
      </c>
      <c r="N976" s="239" t="s">
        <v>45</v>
      </c>
      <c r="O976" s="40"/>
      <c r="P976" s="200">
        <f>O976*H976</f>
        <v>0</v>
      </c>
      <c r="Q976" s="200">
        <v>1.1999999999999999E-3</v>
      </c>
      <c r="R976" s="200">
        <f>Q976*H976</f>
        <v>0.72710279999999994</v>
      </c>
      <c r="S976" s="200">
        <v>0</v>
      </c>
      <c r="T976" s="201">
        <f>S976*H976</f>
        <v>0</v>
      </c>
      <c r="AR976" s="22" t="s">
        <v>340</v>
      </c>
      <c r="AT976" s="22" t="s">
        <v>275</v>
      </c>
      <c r="AU976" s="22" t="s">
        <v>84</v>
      </c>
      <c r="AY976" s="22" t="s">
        <v>162</v>
      </c>
      <c r="BE976" s="202">
        <f>IF(N976="základní",J976,0)</f>
        <v>0</v>
      </c>
      <c r="BF976" s="202">
        <f>IF(N976="snížená",J976,0)</f>
        <v>0</v>
      </c>
      <c r="BG976" s="202">
        <f>IF(N976="zákl. přenesená",J976,0)</f>
        <v>0</v>
      </c>
      <c r="BH976" s="202">
        <f>IF(N976="sníž. přenesená",J976,0)</f>
        <v>0</v>
      </c>
      <c r="BI976" s="202">
        <f>IF(N976="nulová",J976,0)</f>
        <v>0</v>
      </c>
      <c r="BJ976" s="22" t="s">
        <v>82</v>
      </c>
      <c r="BK976" s="202">
        <f>ROUND(I976*H976,2)</f>
        <v>0</v>
      </c>
      <c r="BL976" s="22" t="s">
        <v>249</v>
      </c>
      <c r="BM976" s="22" t="s">
        <v>1641</v>
      </c>
    </row>
    <row r="977" spans="2:65" s="1" customFormat="1" ht="27">
      <c r="B977" s="39"/>
      <c r="C977" s="61"/>
      <c r="D977" s="205" t="s">
        <v>397</v>
      </c>
      <c r="E977" s="61"/>
      <c r="F977" s="240" t="s">
        <v>1208</v>
      </c>
      <c r="G977" s="61"/>
      <c r="H977" s="61"/>
      <c r="I977" s="161"/>
      <c r="J977" s="61"/>
      <c r="K977" s="61"/>
      <c r="L977" s="59"/>
      <c r="M977" s="241"/>
      <c r="N977" s="40"/>
      <c r="O977" s="40"/>
      <c r="P977" s="40"/>
      <c r="Q977" s="40"/>
      <c r="R977" s="40"/>
      <c r="S977" s="40"/>
      <c r="T977" s="76"/>
      <c r="AT977" s="22" t="s">
        <v>397</v>
      </c>
      <c r="AU977" s="22" t="s">
        <v>84</v>
      </c>
    </row>
    <row r="978" spans="2:65" s="12" customFormat="1" ht="13.5">
      <c r="B978" s="215"/>
      <c r="C978" s="216"/>
      <c r="D978" s="226" t="s">
        <v>171</v>
      </c>
      <c r="E978" s="216"/>
      <c r="F978" s="228" t="s">
        <v>1642</v>
      </c>
      <c r="G978" s="216"/>
      <c r="H978" s="229">
        <v>605.91899999999998</v>
      </c>
      <c r="I978" s="220"/>
      <c r="J978" s="216"/>
      <c r="K978" s="216"/>
      <c r="L978" s="221"/>
      <c r="M978" s="222"/>
      <c r="N978" s="223"/>
      <c r="O978" s="223"/>
      <c r="P978" s="223"/>
      <c r="Q978" s="223"/>
      <c r="R978" s="223"/>
      <c r="S978" s="223"/>
      <c r="T978" s="224"/>
      <c r="AT978" s="225" t="s">
        <v>171</v>
      </c>
      <c r="AU978" s="225" t="s">
        <v>84</v>
      </c>
      <c r="AV978" s="12" t="s">
        <v>84</v>
      </c>
      <c r="AW978" s="12" t="s">
        <v>6</v>
      </c>
      <c r="AX978" s="12" t="s">
        <v>82</v>
      </c>
      <c r="AY978" s="225" t="s">
        <v>162</v>
      </c>
    </row>
    <row r="979" spans="2:65" s="1" customFormat="1" ht="22.5" customHeight="1">
      <c r="B979" s="39"/>
      <c r="C979" s="230" t="s">
        <v>1643</v>
      </c>
      <c r="D979" s="230" t="s">
        <v>275</v>
      </c>
      <c r="E979" s="231" t="s">
        <v>1644</v>
      </c>
      <c r="F979" s="232" t="s">
        <v>1645</v>
      </c>
      <c r="G979" s="233" t="s">
        <v>167</v>
      </c>
      <c r="H979" s="234">
        <v>6.3369999999999997</v>
      </c>
      <c r="I979" s="235"/>
      <c r="J979" s="236">
        <f>ROUND(I979*H979,2)</f>
        <v>0</v>
      </c>
      <c r="K979" s="232" t="s">
        <v>168</v>
      </c>
      <c r="L979" s="237"/>
      <c r="M979" s="238" t="s">
        <v>21</v>
      </c>
      <c r="N979" s="239" t="s">
        <v>45</v>
      </c>
      <c r="O979" s="40"/>
      <c r="P979" s="200">
        <f>O979*H979</f>
        <v>0</v>
      </c>
      <c r="Q979" s="200">
        <v>1.6000000000000001E-3</v>
      </c>
      <c r="R979" s="200">
        <f>Q979*H979</f>
        <v>1.0139199999999999E-2</v>
      </c>
      <c r="S979" s="200">
        <v>0</v>
      </c>
      <c r="T979" s="201">
        <f>S979*H979</f>
        <v>0</v>
      </c>
      <c r="AR979" s="22" t="s">
        <v>340</v>
      </c>
      <c r="AT979" s="22" t="s">
        <v>275</v>
      </c>
      <c r="AU979" s="22" t="s">
        <v>84</v>
      </c>
      <c r="AY979" s="22" t="s">
        <v>162</v>
      </c>
      <c r="BE979" s="202">
        <f>IF(N979="základní",J979,0)</f>
        <v>0</v>
      </c>
      <c r="BF979" s="202">
        <f>IF(N979="snížená",J979,0)</f>
        <v>0</v>
      </c>
      <c r="BG979" s="202">
        <f>IF(N979="zákl. přenesená",J979,0)</f>
        <v>0</v>
      </c>
      <c r="BH979" s="202">
        <f>IF(N979="sníž. přenesená",J979,0)</f>
        <v>0</v>
      </c>
      <c r="BI979" s="202">
        <f>IF(N979="nulová",J979,0)</f>
        <v>0</v>
      </c>
      <c r="BJ979" s="22" t="s">
        <v>82</v>
      </c>
      <c r="BK979" s="202">
        <f>ROUND(I979*H979,2)</f>
        <v>0</v>
      </c>
      <c r="BL979" s="22" t="s">
        <v>249</v>
      </c>
      <c r="BM979" s="22" t="s">
        <v>1646</v>
      </c>
    </row>
    <row r="980" spans="2:65" s="1" customFormat="1" ht="27">
      <c r="B980" s="39"/>
      <c r="C980" s="61"/>
      <c r="D980" s="205" t="s">
        <v>397</v>
      </c>
      <c r="E980" s="61"/>
      <c r="F980" s="240" t="s">
        <v>1208</v>
      </c>
      <c r="G980" s="61"/>
      <c r="H980" s="61"/>
      <c r="I980" s="161"/>
      <c r="J980" s="61"/>
      <c r="K980" s="61"/>
      <c r="L980" s="59"/>
      <c r="M980" s="241"/>
      <c r="N980" s="40"/>
      <c r="O980" s="40"/>
      <c r="P980" s="40"/>
      <c r="Q980" s="40"/>
      <c r="R980" s="40"/>
      <c r="S980" s="40"/>
      <c r="T980" s="76"/>
      <c r="AT980" s="22" t="s">
        <v>397</v>
      </c>
      <c r="AU980" s="22" t="s">
        <v>84</v>
      </c>
    </row>
    <row r="981" spans="2:65" s="11" customFormat="1" ht="13.5">
      <c r="B981" s="203"/>
      <c r="C981" s="204"/>
      <c r="D981" s="205" t="s">
        <v>171</v>
      </c>
      <c r="E981" s="206" t="s">
        <v>21</v>
      </c>
      <c r="F981" s="207" t="s">
        <v>1647</v>
      </c>
      <c r="G981" s="204"/>
      <c r="H981" s="208" t="s">
        <v>21</v>
      </c>
      <c r="I981" s="209"/>
      <c r="J981" s="204"/>
      <c r="K981" s="204"/>
      <c r="L981" s="210"/>
      <c r="M981" s="211"/>
      <c r="N981" s="212"/>
      <c r="O981" s="212"/>
      <c r="P981" s="212"/>
      <c r="Q981" s="212"/>
      <c r="R981" s="212"/>
      <c r="S981" s="212"/>
      <c r="T981" s="213"/>
      <c r="AT981" s="214" t="s">
        <v>171</v>
      </c>
      <c r="AU981" s="214" t="s">
        <v>84</v>
      </c>
      <c r="AV981" s="11" t="s">
        <v>82</v>
      </c>
      <c r="AW981" s="11" t="s">
        <v>37</v>
      </c>
      <c r="AX981" s="11" t="s">
        <v>74</v>
      </c>
      <c r="AY981" s="214" t="s">
        <v>162</v>
      </c>
    </row>
    <row r="982" spans="2:65" s="12" customFormat="1" ht="13.5">
      <c r="B982" s="215"/>
      <c r="C982" s="216"/>
      <c r="D982" s="205" t="s">
        <v>171</v>
      </c>
      <c r="E982" s="217" t="s">
        <v>21</v>
      </c>
      <c r="F982" s="218" t="s">
        <v>1648</v>
      </c>
      <c r="G982" s="216"/>
      <c r="H982" s="219">
        <v>6.2130000000000001</v>
      </c>
      <c r="I982" s="220"/>
      <c r="J982" s="216"/>
      <c r="K982" s="216"/>
      <c r="L982" s="221"/>
      <c r="M982" s="222"/>
      <c r="N982" s="223"/>
      <c r="O982" s="223"/>
      <c r="P982" s="223"/>
      <c r="Q982" s="223"/>
      <c r="R982" s="223"/>
      <c r="S982" s="223"/>
      <c r="T982" s="224"/>
      <c r="AT982" s="225" t="s">
        <v>171</v>
      </c>
      <c r="AU982" s="225" t="s">
        <v>84</v>
      </c>
      <c r="AV982" s="12" t="s">
        <v>84</v>
      </c>
      <c r="AW982" s="12" t="s">
        <v>37</v>
      </c>
      <c r="AX982" s="12" t="s">
        <v>74</v>
      </c>
      <c r="AY982" s="225" t="s">
        <v>162</v>
      </c>
    </row>
    <row r="983" spans="2:65" s="12" customFormat="1" ht="13.5">
      <c r="B983" s="215"/>
      <c r="C983" s="216"/>
      <c r="D983" s="226" t="s">
        <v>171</v>
      </c>
      <c r="E983" s="216"/>
      <c r="F983" s="228" t="s">
        <v>1649</v>
      </c>
      <c r="G983" s="216"/>
      <c r="H983" s="229">
        <v>6.3369999999999997</v>
      </c>
      <c r="I983" s="220"/>
      <c r="J983" s="216"/>
      <c r="K983" s="216"/>
      <c r="L983" s="221"/>
      <c r="M983" s="222"/>
      <c r="N983" s="223"/>
      <c r="O983" s="223"/>
      <c r="P983" s="223"/>
      <c r="Q983" s="223"/>
      <c r="R983" s="223"/>
      <c r="S983" s="223"/>
      <c r="T983" s="224"/>
      <c r="AT983" s="225" t="s">
        <v>171</v>
      </c>
      <c r="AU983" s="225" t="s">
        <v>84</v>
      </c>
      <c r="AV983" s="12" t="s">
        <v>84</v>
      </c>
      <c r="AW983" s="12" t="s">
        <v>6</v>
      </c>
      <c r="AX983" s="12" t="s">
        <v>82</v>
      </c>
      <c r="AY983" s="225" t="s">
        <v>162</v>
      </c>
    </row>
    <row r="984" spans="2:65" s="1" customFormat="1" ht="22.5" customHeight="1">
      <c r="B984" s="39"/>
      <c r="C984" s="191" t="s">
        <v>1650</v>
      </c>
      <c r="D984" s="191" t="s">
        <v>164</v>
      </c>
      <c r="E984" s="192" t="s">
        <v>1651</v>
      </c>
      <c r="F984" s="193" t="s">
        <v>1652</v>
      </c>
      <c r="G984" s="194" t="s">
        <v>182</v>
      </c>
      <c r="H984" s="195">
        <v>733.13</v>
      </c>
      <c r="I984" s="196"/>
      <c r="J984" s="197">
        <f>ROUND(I984*H984,2)</f>
        <v>0</v>
      </c>
      <c r="K984" s="193" t="s">
        <v>168</v>
      </c>
      <c r="L984" s="59"/>
      <c r="M984" s="198" t="s">
        <v>21</v>
      </c>
      <c r="N984" s="199" t="s">
        <v>45</v>
      </c>
      <c r="O984" s="40"/>
      <c r="P984" s="200">
        <f>O984*H984</f>
        <v>0</v>
      </c>
      <c r="Q984" s="200">
        <v>0</v>
      </c>
      <c r="R984" s="200">
        <f>Q984*H984</f>
        <v>0</v>
      </c>
      <c r="S984" s="200">
        <v>0</v>
      </c>
      <c r="T984" s="201">
        <f>S984*H984</f>
        <v>0</v>
      </c>
      <c r="AR984" s="22" t="s">
        <v>249</v>
      </c>
      <c r="AT984" s="22" t="s">
        <v>164</v>
      </c>
      <c r="AU984" s="22" t="s">
        <v>84</v>
      </c>
      <c r="AY984" s="22" t="s">
        <v>162</v>
      </c>
      <c r="BE984" s="202">
        <f>IF(N984="základní",J984,0)</f>
        <v>0</v>
      </c>
      <c r="BF984" s="202">
        <f>IF(N984="snížená",J984,0)</f>
        <v>0</v>
      </c>
      <c r="BG984" s="202">
        <f>IF(N984="zákl. přenesená",J984,0)</f>
        <v>0</v>
      </c>
      <c r="BH984" s="202">
        <f>IF(N984="sníž. přenesená",J984,0)</f>
        <v>0</v>
      </c>
      <c r="BI984" s="202">
        <f>IF(N984="nulová",J984,0)</f>
        <v>0</v>
      </c>
      <c r="BJ984" s="22" t="s">
        <v>82</v>
      </c>
      <c r="BK984" s="202">
        <f>ROUND(I984*H984,2)</f>
        <v>0</v>
      </c>
      <c r="BL984" s="22" t="s">
        <v>249</v>
      </c>
      <c r="BM984" s="22" t="s">
        <v>1653</v>
      </c>
    </row>
    <row r="985" spans="2:65" s="12" customFormat="1" ht="13.5">
      <c r="B985" s="215"/>
      <c r="C985" s="216"/>
      <c r="D985" s="226" t="s">
        <v>171</v>
      </c>
      <c r="E985" s="227" t="s">
        <v>21</v>
      </c>
      <c r="F985" s="228" t="s">
        <v>1152</v>
      </c>
      <c r="G985" s="216"/>
      <c r="H985" s="229">
        <v>733.13</v>
      </c>
      <c r="I985" s="220"/>
      <c r="J985" s="216"/>
      <c r="K985" s="216"/>
      <c r="L985" s="221"/>
      <c r="M985" s="222"/>
      <c r="N985" s="223"/>
      <c r="O985" s="223"/>
      <c r="P985" s="223"/>
      <c r="Q985" s="223"/>
      <c r="R985" s="223"/>
      <c r="S985" s="223"/>
      <c r="T985" s="224"/>
      <c r="AT985" s="225" t="s">
        <v>171</v>
      </c>
      <c r="AU985" s="225" t="s">
        <v>84</v>
      </c>
      <c r="AV985" s="12" t="s">
        <v>84</v>
      </c>
      <c r="AW985" s="12" t="s">
        <v>37</v>
      </c>
      <c r="AX985" s="12" t="s">
        <v>74</v>
      </c>
      <c r="AY985" s="225" t="s">
        <v>162</v>
      </c>
    </row>
    <row r="986" spans="2:65" s="1" customFormat="1" ht="22.5" customHeight="1">
      <c r="B986" s="39"/>
      <c r="C986" s="230" t="s">
        <v>1654</v>
      </c>
      <c r="D986" s="230" t="s">
        <v>275</v>
      </c>
      <c r="E986" s="231" t="s">
        <v>1655</v>
      </c>
      <c r="F986" s="232" t="s">
        <v>1656</v>
      </c>
      <c r="G986" s="233" t="s">
        <v>182</v>
      </c>
      <c r="H986" s="234">
        <v>879.75599999999997</v>
      </c>
      <c r="I986" s="235"/>
      <c r="J986" s="236">
        <f>ROUND(I986*H986,2)</f>
        <v>0</v>
      </c>
      <c r="K986" s="232" t="s">
        <v>168</v>
      </c>
      <c r="L986" s="237"/>
      <c r="M986" s="238" t="s">
        <v>21</v>
      </c>
      <c r="N986" s="239" t="s">
        <v>45</v>
      </c>
      <c r="O986" s="40"/>
      <c r="P986" s="200">
        <f>O986*H986</f>
        <v>0</v>
      </c>
      <c r="Q986" s="200">
        <v>2.0000000000000002E-5</v>
      </c>
      <c r="R986" s="200">
        <f>Q986*H986</f>
        <v>1.7595120000000002E-2</v>
      </c>
      <c r="S986" s="200">
        <v>0</v>
      </c>
      <c r="T986" s="201">
        <f>S986*H986</f>
        <v>0</v>
      </c>
      <c r="AR986" s="22" t="s">
        <v>340</v>
      </c>
      <c r="AT986" s="22" t="s">
        <v>275</v>
      </c>
      <c r="AU986" s="22" t="s">
        <v>84</v>
      </c>
      <c r="AY986" s="22" t="s">
        <v>162</v>
      </c>
      <c r="BE986" s="202">
        <f>IF(N986="základní",J986,0)</f>
        <v>0</v>
      </c>
      <c r="BF986" s="202">
        <f>IF(N986="snížená",J986,0)</f>
        <v>0</v>
      </c>
      <c r="BG986" s="202">
        <f>IF(N986="zákl. přenesená",J986,0)</f>
        <v>0</v>
      </c>
      <c r="BH986" s="202">
        <f>IF(N986="sníž. přenesená",J986,0)</f>
        <v>0</v>
      </c>
      <c r="BI986" s="202">
        <f>IF(N986="nulová",J986,0)</f>
        <v>0</v>
      </c>
      <c r="BJ986" s="22" t="s">
        <v>82</v>
      </c>
      <c r="BK986" s="202">
        <f>ROUND(I986*H986,2)</f>
        <v>0</v>
      </c>
      <c r="BL986" s="22" t="s">
        <v>249</v>
      </c>
      <c r="BM986" s="22" t="s">
        <v>1657</v>
      </c>
    </row>
    <row r="987" spans="2:65" s="12" customFormat="1" ht="13.5">
      <c r="B987" s="215"/>
      <c r="C987" s="216"/>
      <c r="D987" s="226" t="s">
        <v>171</v>
      </c>
      <c r="E987" s="216"/>
      <c r="F987" s="228" t="s">
        <v>1658</v>
      </c>
      <c r="G987" s="216"/>
      <c r="H987" s="229">
        <v>879.75599999999997</v>
      </c>
      <c r="I987" s="220"/>
      <c r="J987" s="216"/>
      <c r="K987" s="216"/>
      <c r="L987" s="221"/>
      <c r="M987" s="222"/>
      <c r="N987" s="223"/>
      <c r="O987" s="223"/>
      <c r="P987" s="223"/>
      <c r="Q987" s="223"/>
      <c r="R987" s="223"/>
      <c r="S987" s="223"/>
      <c r="T987" s="224"/>
      <c r="AT987" s="225" t="s">
        <v>171</v>
      </c>
      <c r="AU987" s="225" t="s">
        <v>84</v>
      </c>
      <c r="AV987" s="12" t="s">
        <v>84</v>
      </c>
      <c r="AW987" s="12" t="s">
        <v>6</v>
      </c>
      <c r="AX987" s="12" t="s">
        <v>82</v>
      </c>
      <c r="AY987" s="225" t="s">
        <v>162</v>
      </c>
    </row>
    <row r="988" spans="2:65" s="1" customFormat="1" ht="31.5" customHeight="1">
      <c r="B988" s="39"/>
      <c r="C988" s="191" t="s">
        <v>1659</v>
      </c>
      <c r="D988" s="191" t="s">
        <v>164</v>
      </c>
      <c r="E988" s="192" t="s">
        <v>840</v>
      </c>
      <c r="F988" s="193" t="s">
        <v>841</v>
      </c>
      <c r="G988" s="194" t="s">
        <v>167</v>
      </c>
      <c r="H988" s="195">
        <v>206.05500000000001</v>
      </c>
      <c r="I988" s="196"/>
      <c r="J988" s="197">
        <f>ROUND(I988*H988,2)</f>
        <v>0</v>
      </c>
      <c r="K988" s="193" t="s">
        <v>168</v>
      </c>
      <c r="L988" s="59"/>
      <c r="M988" s="198" t="s">
        <v>21</v>
      </c>
      <c r="N988" s="199" t="s">
        <v>45</v>
      </c>
      <c r="O988" s="40"/>
      <c r="P988" s="200">
        <f>O988*H988</f>
        <v>0</v>
      </c>
      <c r="Q988" s="200">
        <v>6.0000000000000001E-3</v>
      </c>
      <c r="R988" s="200">
        <f>Q988*H988</f>
        <v>1.2363300000000002</v>
      </c>
      <c r="S988" s="200">
        <v>0</v>
      </c>
      <c r="T988" s="201">
        <f>S988*H988</f>
        <v>0</v>
      </c>
      <c r="AR988" s="22" t="s">
        <v>249</v>
      </c>
      <c r="AT988" s="22" t="s">
        <v>164</v>
      </c>
      <c r="AU988" s="22" t="s">
        <v>84</v>
      </c>
      <c r="AY988" s="22" t="s">
        <v>162</v>
      </c>
      <c r="BE988" s="202">
        <f>IF(N988="základní",J988,0)</f>
        <v>0</v>
      </c>
      <c r="BF988" s="202">
        <f>IF(N988="snížená",J988,0)</f>
        <v>0</v>
      </c>
      <c r="BG988" s="202">
        <f>IF(N988="zákl. přenesená",J988,0)</f>
        <v>0</v>
      </c>
      <c r="BH988" s="202">
        <f>IF(N988="sníž. přenesená",J988,0)</f>
        <v>0</v>
      </c>
      <c r="BI988" s="202">
        <f>IF(N988="nulová",J988,0)</f>
        <v>0</v>
      </c>
      <c r="BJ988" s="22" t="s">
        <v>82</v>
      </c>
      <c r="BK988" s="202">
        <f>ROUND(I988*H988,2)</f>
        <v>0</v>
      </c>
      <c r="BL988" s="22" t="s">
        <v>249</v>
      </c>
      <c r="BM988" s="22" t="s">
        <v>1660</v>
      </c>
    </row>
    <row r="989" spans="2:65" s="11" customFormat="1" ht="13.5">
      <c r="B989" s="203"/>
      <c r="C989" s="204"/>
      <c r="D989" s="205" t="s">
        <v>171</v>
      </c>
      <c r="E989" s="206" t="s">
        <v>21</v>
      </c>
      <c r="F989" s="207" t="s">
        <v>1661</v>
      </c>
      <c r="G989" s="204"/>
      <c r="H989" s="208" t="s">
        <v>21</v>
      </c>
      <c r="I989" s="209"/>
      <c r="J989" s="204"/>
      <c r="K989" s="204"/>
      <c r="L989" s="210"/>
      <c r="M989" s="211"/>
      <c r="N989" s="212"/>
      <c r="O989" s="212"/>
      <c r="P989" s="212"/>
      <c r="Q989" s="212"/>
      <c r="R989" s="212"/>
      <c r="S989" s="212"/>
      <c r="T989" s="213"/>
      <c r="AT989" s="214" t="s">
        <v>171</v>
      </c>
      <c r="AU989" s="214" t="s">
        <v>84</v>
      </c>
      <c r="AV989" s="11" t="s">
        <v>82</v>
      </c>
      <c r="AW989" s="11" t="s">
        <v>37</v>
      </c>
      <c r="AX989" s="11" t="s">
        <v>74</v>
      </c>
      <c r="AY989" s="214" t="s">
        <v>162</v>
      </c>
    </row>
    <row r="990" spans="2:65" s="12" customFormat="1" ht="13.5">
      <c r="B990" s="215"/>
      <c r="C990" s="216"/>
      <c r="D990" s="226" t="s">
        <v>171</v>
      </c>
      <c r="E990" s="227" t="s">
        <v>21</v>
      </c>
      <c r="F990" s="228" t="s">
        <v>1662</v>
      </c>
      <c r="G990" s="216"/>
      <c r="H990" s="229">
        <v>206.05500000000001</v>
      </c>
      <c r="I990" s="220"/>
      <c r="J990" s="216"/>
      <c r="K990" s="216"/>
      <c r="L990" s="221"/>
      <c r="M990" s="222"/>
      <c r="N990" s="223"/>
      <c r="O990" s="223"/>
      <c r="P990" s="223"/>
      <c r="Q990" s="223"/>
      <c r="R990" s="223"/>
      <c r="S990" s="223"/>
      <c r="T990" s="224"/>
      <c r="AT990" s="225" t="s">
        <v>171</v>
      </c>
      <c r="AU990" s="225" t="s">
        <v>84</v>
      </c>
      <c r="AV990" s="12" t="s">
        <v>84</v>
      </c>
      <c r="AW990" s="12" t="s">
        <v>37</v>
      </c>
      <c r="AX990" s="12" t="s">
        <v>74</v>
      </c>
      <c r="AY990" s="225" t="s">
        <v>162</v>
      </c>
    </row>
    <row r="991" spans="2:65" s="1" customFormat="1" ht="22.5" customHeight="1">
      <c r="B991" s="39"/>
      <c r="C991" s="230" t="s">
        <v>1663</v>
      </c>
      <c r="D991" s="230" t="s">
        <v>275</v>
      </c>
      <c r="E991" s="231" t="s">
        <v>1218</v>
      </c>
      <c r="F991" s="232" t="s">
        <v>1219</v>
      </c>
      <c r="G991" s="233" t="s">
        <v>167</v>
      </c>
      <c r="H991" s="234">
        <v>210.17599999999999</v>
      </c>
      <c r="I991" s="235"/>
      <c r="J991" s="236">
        <f>ROUND(I991*H991,2)</f>
        <v>0</v>
      </c>
      <c r="K991" s="232" t="s">
        <v>168</v>
      </c>
      <c r="L991" s="237"/>
      <c r="M991" s="238" t="s">
        <v>21</v>
      </c>
      <c r="N991" s="239" t="s">
        <v>45</v>
      </c>
      <c r="O991" s="40"/>
      <c r="P991" s="200">
        <f>O991*H991</f>
        <v>0</v>
      </c>
      <c r="Q991" s="200">
        <v>4.8999999999999998E-3</v>
      </c>
      <c r="R991" s="200">
        <f>Q991*H991</f>
        <v>1.0298623999999998</v>
      </c>
      <c r="S991" s="200">
        <v>0</v>
      </c>
      <c r="T991" s="201">
        <f>S991*H991</f>
        <v>0</v>
      </c>
      <c r="AR991" s="22" t="s">
        <v>340</v>
      </c>
      <c r="AT991" s="22" t="s">
        <v>275</v>
      </c>
      <c r="AU991" s="22" t="s">
        <v>84</v>
      </c>
      <c r="AY991" s="22" t="s">
        <v>162</v>
      </c>
      <c r="BE991" s="202">
        <f>IF(N991="základní",J991,0)</f>
        <v>0</v>
      </c>
      <c r="BF991" s="202">
        <f>IF(N991="snížená",J991,0)</f>
        <v>0</v>
      </c>
      <c r="BG991" s="202">
        <f>IF(N991="zákl. přenesená",J991,0)</f>
        <v>0</v>
      </c>
      <c r="BH991" s="202">
        <f>IF(N991="sníž. přenesená",J991,0)</f>
        <v>0</v>
      </c>
      <c r="BI991" s="202">
        <f>IF(N991="nulová",J991,0)</f>
        <v>0</v>
      </c>
      <c r="BJ991" s="22" t="s">
        <v>82</v>
      </c>
      <c r="BK991" s="202">
        <f>ROUND(I991*H991,2)</f>
        <v>0</v>
      </c>
      <c r="BL991" s="22" t="s">
        <v>249</v>
      </c>
      <c r="BM991" s="22" t="s">
        <v>1664</v>
      </c>
    </row>
    <row r="992" spans="2:65" s="1" customFormat="1" ht="27">
      <c r="B992" s="39"/>
      <c r="C992" s="61"/>
      <c r="D992" s="205" t="s">
        <v>397</v>
      </c>
      <c r="E992" s="61"/>
      <c r="F992" s="240" t="s">
        <v>1221</v>
      </c>
      <c r="G992" s="61"/>
      <c r="H992" s="61"/>
      <c r="I992" s="161"/>
      <c r="J992" s="61"/>
      <c r="K992" s="61"/>
      <c r="L992" s="59"/>
      <c r="M992" s="241"/>
      <c r="N992" s="40"/>
      <c r="O992" s="40"/>
      <c r="P992" s="40"/>
      <c r="Q992" s="40"/>
      <c r="R992" s="40"/>
      <c r="S992" s="40"/>
      <c r="T992" s="76"/>
      <c r="AT992" s="22" t="s">
        <v>397</v>
      </c>
      <c r="AU992" s="22" t="s">
        <v>84</v>
      </c>
    </row>
    <row r="993" spans="2:65" s="12" customFormat="1" ht="13.5">
      <c r="B993" s="215"/>
      <c r="C993" s="216"/>
      <c r="D993" s="226" t="s">
        <v>171</v>
      </c>
      <c r="E993" s="216"/>
      <c r="F993" s="228" t="s">
        <v>1665</v>
      </c>
      <c r="G993" s="216"/>
      <c r="H993" s="229">
        <v>210.17599999999999</v>
      </c>
      <c r="I993" s="220"/>
      <c r="J993" s="216"/>
      <c r="K993" s="216"/>
      <c r="L993" s="221"/>
      <c r="M993" s="222"/>
      <c r="N993" s="223"/>
      <c r="O993" s="223"/>
      <c r="P993" s="223"/>
      <c r="Q993" s="223"/>
      <c r="R993" s="223"/>
      <c r="S993" s="223"/>
      <c r="T993" s="224"/>
      <c r="AT993" s="225" t="s">
        <v>171</v>
      </c>
      <c r="AU993" s="225" t="s">
        <v>84</v>
      </c>
      <c r="AV993" s="12" t="s">
        <v>84</v>
      </c>
      <c r="AW993" s="12" t="s">
        <v>6</v>
      </c>
      <c r="AX993" s="12" t="s">
        <v>82</v>
      </c>
      <c r="AY993" s="225" t="s">
        <v>162</v>
      </c>
    </row>
    <row r="994" spans="2:65" s="1" customFormat="1" ht="44.25" customHeight="1">
      <c r="B994" s="39"/>
      <c r="C994" s="191" t="s">
        <v>1666</v>
      </c>
      <c r="D994" s="191" t="s">
        <v>164</v>
      </c>
      <c r="E994" s="192" t="s">
        <v>1667</v>
      </c>
      <c r="F994" s="193" t="s">
        <v>1668</v>
      </c>
      <c r="G994" s="194" t="s">
        <v>167</v>
      </c>
      <c r="H994" s="195">
        <v>350.29199999999997</v>
      </c>
      <c r="I994" s="196"/>
      <c r="J994" s="197">
        <f>ROUND(I994*H994,2)</f>
        <v>0</v>
      </c>
      <c r="K994" s="193" t="s">
        <v>168</v>
      </c>
      <c r="L994" s="59"/>
      <c r="M994" s="198" t="s">
        <v>21</v>
      </c>
      <c r="N994" s="199" t="s">
        <v>45</v>
      </c>
      <c r="O994" s="40"/>
      <c r="P994" s="200">
        <f>O994*H994</f>
        <v>0</v>
      </c>
      <c r="Q994" s="200">
        <v>2.7179999999999999E-4</v>
      </c>
      <c r="R994" s="200">
        <f>Q994*H994</f>
        <v>9.5209365599999984E-2</v>
      </c>
      <c r="S994" s="200">
        <v>0</v>
      </c>
      <c r="T994" s="201">
        <f>S994*H994</f>
        <v>0</v>
      </c>
      <c r="AR994" s="22" t="s">
        <v>249</v>
      </c>
      <c r="AT994" s="22" t="s">
        <v>164</v>
      </c>
      <c r="AU994" s="22" t="s">
        <v>84</v>
      </c>
      <c r="AY994" s="22" t="s">
        <v>162</v>
      </c>
      <c r="BE994" s="202">
        <f>IF(N994="základní",J994,0)</f>
        <v>0</v>
      </c>
      <c r="BF994" s="202">
        <f>IF(N994="snížená",J994,0)</f>
        <v>0</v>
      </c>
      <c r="BG994" s="202">
        <f>IF(N994="zákl. přenesená",J994,0)</f>
        <v>0</v>
      </c>
      <c r="BH994" s="202">
        <f>IF(N994="sníž. přenesená",J994,0)</f>
        <v>0</v>
      </c>
      <c r="BI994" s="202">
        <f>IF(N994="nulová",J994,0)</f>
        <v>0</v>
      </c>
      <c r="BJ994" s="22" t="s">
        <v>82</v>
      </c>
      <c r="BK994" s="202">
        <f>ROUND(I994*H994,2)</f>
        <v>0</v>
      </c>
      <c r="BL994" s="22" t="s">
        <v>249</v>
      </c>
      <c r="BM994" s="22" t="s">
        <v>1669</v>
      </c>
    </row>
    <row r="995" spans="2:65" s="12" customFormat="1" ht="13.5">
      <c r="B995" s="215"/>
      <c r="C995" s="216"/>
      <c r="D995" s="226" t="s">
        <v>171</v>
      </c>
      <c r="E995" s="227" t="s">
        <v>21</v>
      </c>
      <c r="F995" s="228" t="s">
        <v>1670</v>
      </c>
      <c r="G995" s="216"/>
      <c r="H995" s="229">
        <v>350.29199999999997</v>
      </c>
      <c r="I995" s="220"/>
      <c r="J995" s="216"/>
      <c r="K995" s="216"/>
      <c r="L995" s="221"/>
      <c r="M995" s="222"/>
      <c r="N995" s="223"/>
      <c r="O995" s="223"/>
      <c r="P995" s="223"/>
      <c r="Q995" s="223"/>
      <c r="R995" s="223"/>
      <c r="S995" s="223"/>
      <c r="T995" s="224"/>
      <c r="AT995" s="225" t="s">
        <v>171</v>
      </c>
      <c r="AU995" s="225" t="s">
        <v>84</v>
      </c>
      <c r="AV995" s="12" t="s">
        <v>84</v>
      </c>
      <c r="AW995" s="12" t="s">
        <v>37</v>
      </c>
      <c r="AX995" s="12" t="s">
        <v>82</v>
      </c>
      <c r="AY995" s="225" t="s">
        <v>162</v>
      </c>
    </row>
    <row r="996" spans="2:65" s="1" customFormat="1" ht="57" customHeight="1">
      <c r="B996" s="39"/>
      <c r="C996" s="230" t="s">
        <v>1671</v>
      </c>
      <c r="D996" s="230" t="s">
        <v>275</v>
      </c>
      <c r="E996" s="231" t="s">
        <v>1626</v>
      </c>
      <c r="F996" s="232" t="s">
        <v>1627</v>
      </c>
      <c r="G996" s="233" t="s">
        <v>186</v>
      </c>
      <c r="H996" s="234">
        <v>73.561000000000007</v>
      </c>
      <c r="I996" s="235"/>
      <c r="J996" s="236">
        <f>ROUND(I996*H996,2)</f>
        <v>0</v>
      </c>
      <c r="K996" s="232" t="s">
        <v>168</v>
      </c>
      <c r="L996" s="237"/>
      <c r="M996" s="238" t="s">
        <v>21</v>
      </c>
      <c r="N996" s="239" t="s">
        <v>45</v>
      </c>
      <c r="O996" s="40"/>
      <c r="P996" s="200">
        <f>O996*H996</f>
        <v>0</v>
      </c>
      <c r="Q996" s="200">
        <v>2.5000000000000001E-2</v>
      </c>
      <c r="R996" s="200">
        <f>Q996*H996</f>
        <v>1.8390250000000004</v>
      </c>
      <c r="S996" s="200">
        <v>0</v>
      </c>
      <c r="T996" s="201">
        <f>S996*H996</f>
        <v>0</v>
      </c>
      <c r="AR996" s="22" t="s">
        <v>340</v>
      </c>
      <c r="AT996" s="22" t="s">
        <v>275</v>
      </c>
      <c r="AU996" s="22" t="s">
        <v>84</v>
      </c>
      <c r="AY996" s="22" t="s">
        <v>162</v>
      </c>
      <c r="BE996" s="202">
        <f>IF(N996="základní",J996,0)</f>
        <v>0</v>
      </c>
      <c r="BF996" s="202">
        <f>IF(N996="snížená",J996,0)</f>
        <v>0</v>
      </c>
      <c r="BG996" s="202">
        <f>IF(N996="zákl. přenesená",J996,0)</f>
        <v>0</v>
      </c>
      <c r="BH996" s="202">
        <f>IF(N996="sníž. přenesená",J996,0)</f>
        <v>0</v>
      </c>
      <c r="BI996" s="202">
        <f>IF(N996="nulová",J996,0)</f>
        <v>0</v>
      </c>
      <c r="BJ996" s="22" t="s">
        <v>82</v>
      </c>
      <c r="BK996" s="202">
        <f>ROUND(I996*H996,2)</f>
        <v>0</v>
      </c>
      <c r="BL996" s="22" t="s">
        <v>249</v>
      </c>
      <c r="BM996" s="22" t="s">
        <v>1672</v>
      </c>
    </row>
    <row r="997" spans="2:65" s="12" customFormat="1" ht="13.5">
      <c r="B997" s="215"/>
      <c r="C997" s="216"/>
      <c r="D997" s="205" t="s">
        <v>171</v>
      </c>
      <c r="E997" s="217" t="s">
        <v>21</v>
      </c>
      <c r="F997" s="218" t="s">
        <v>1673</v>
      </c>
      <c r="G997" s="216"/>
      <c r="H997" s="219">
        <v>70.058000000000007</v>
      </c>
      <c r="I997" s="220"/>
      <c r="J997" s="216"/>
      <c r="K997" s="216"/>
      <c r="L997" s="221"/>
      <c r="M997" s="222"/>
      <c r="N997" s="223"/>
      <c r="O997" s="223"/>
      <c r="P997" s="223"/>
      <c r="Q997" s="223"/>
      <c r="R997" s="223"/>
      <c r="S997" s="223"/>
      <c r="T997" s="224"/>
      <c r="AT997" s="225" t="s">
        <v>171</v>
      </c>
      <c r="AU997" s="225" t="s">
        <v>84</v>
      </c>
      <c r="AV997" s="12" t="s">
        <v>84</v>
      </c>
      <c r="AW997" s="12" t="s">
        <v>37</v>
      </c>
      <c r="AX997" s="12" t="s">
        <v>74</v>
      </c>
      <c r="AY997" s="225" t="s">
        <v>162</v>
      </c>
    </row>
    <row r="998" spans="2:65" s="12" customFormat="1" ht="13.5">
      <c r="B998" s="215"/>
      <c r="C998" s="216"/>
      <c r="D998" s="226" t="s">
        <v>171</v>
      </c>
      <c r="E998" s="216"/>
      <c r="F998" s="228" t="s">
        <v>1674</v>
      </c>
      <c r="G998" s="216"/>
      <c r="H998" s="229">
        <v>73.561000000000007</v>
      </c>
      <c r="I998" s="220"/>
      <c r="J998" s="216"/>
      <c r="K998" s="216"/>
      <c r="L998" s="221"/>
      <c r="M998" s="222"/>
      <c r="N998" s="223"/>
      <c r="O998" s="223"/>
      <c r="P998" s="223"/>
      <c r="Q998" s="223"/>
      <c r="R998" s="223"/>
      <c r="S998" s="223"/>
      <c r="T998" s="224"/>
      <c r="AT998" s="225" t="s">
        <v>171</v>
      </c>
      <c r="AU998" s="225" t="s">
        <v>84</v>
      </c>
      <c r="AV998" s="12" t="s">
        <v>84</v>
      </c>
      <c r="AW998" s="12" t="s">
        <v>6</v>
      </c>
      <c r="AX998" s="12" t="s">
        <v>82</v>
      </c>
      <c r="AY998" s="225" t="s">
        <v>162</v>
      </c>
    </row>
    <row r="999" spans="2:65" s="1" customFormat="1" ht="31.5" customHeight="1">
      <c r="B999" s="39"/>
      <c r="C999" s="191" t="s">
        <v>1675</v>
      </c>
      <c r="D999" s="191" t="s">
        <v>164</v>
      </c>
      <c r="E999" s="192" t="s">
        <v>1676</v>
      </c>
      <c r="F999" s="193" t="s">
        <v>1677</v>
      </c>
      <c r="G999" s="194" t="s">
        <v>167</v>
      </c>
      <c r="H999" s="195">
        <v>350.29199999999997</v>
      </c>
      <c r="I999" s="196"/>
      <c r="J999" s="197">
        <f>ROUND(I999*H999,2)</f>
        <v>0</v>
      </c>
      <c r="K999" s="193" t="s">
        <v>168</v>
      </c>
      <c r="L999" s="59"/>
      <c r="M999" s="198" t="s">
        <v>21</v>
      </c>
      <c r="N999" s="199" t="s">
        <v>45</v>
      </c>
      <c r="O999" s="40"/>
      <c r="P999" s="200">
        <f>O999*H999</f>
        <v>0</v>
      </c>
      <c r="Q999" s="200">
        <v>1.16E-3</v>
      </c>
      <c r="R999" s="200">
        <f>Q999*H999</f>
        <v>0.40633871999999999</v>
      </c>
      <c r="S999" s="200">
        <v>0</v>
      </c>
      <c r="T999" s="201">
        <f>S999*H999</f>
        <v>0</v>
      </c>
      <c r="AR999" s="22" t="s">
        <v>249</v>
      </c>
      <c r="AT999" s="22" t="s">
        <v>164</v>
      </c>
      <c r="AU999" s="22" t="s">
        <v>84</v>
      </c>
      <c r="AY999" s="22" t="s">
        <v>162</v>
      </c>
      <c r="BE999" s="202">
        <f>IF(N999="základní",J999,0)</f>
        <v>0</v>
      </c>
      <c r="BF999" s="202">
        <f>IF(N999="snížená",J999,0)</f>
        <v>0</v>
      </c>
      <c r="BG999" s="202">
        <f>IF(N999="zákl. přenesená",J999,0)</f>
        <v>0</v>
      </c>
      <c r="BH999" s="202">
        <f>IF(N999="sníž. přenesená",J999,0)</f>
        <v>0</v>
      </c>
      <c r="BI999" s="202">
        <f>IF(N999="nulová",J999,0)</f>
        <v>0</v>
      </c>
      <c r="BJ999" s="22" t="s">
        <v>82</v>
      </c>
      <c r="BK999" s="202">
        <f>ROUND(I999*H999,2)</f>
        <v>0</v>
      </c>
      <c r="BL999" s="22" t="s">
        <v>249</v>
      </c>
      <c r="BM999" s="22" t="s">
        <v>1678</v>
      </c>
    </row>
    <row r="1000" spans="2:65" s="1" customFormat="1" ht="22.5" customHeight="1">
      <c r="B1000" s="39"/>
      <c r="C1000" s="230" t="s">
        <v>1679</v>
      </c>
      <c r="D1000" s="230" t="s">
        <v>275</v>
      </c>
      <c r="E1000" s="231" t="s">
        <v>1680</v>
      </c>
      <c r="F1000" s="232" t="s">
        <v>1681</v>
      </c>
      <c r="G1000" s="233" t="s">
        <v>186</v>
      </c>
      <c r="H1000" s="234">
        <v>60.558999999999997</v>
      </c>
      <c r="I1000" s="235"/>
      <c r="J1000" s="236">
        <f>ROUND(I1000*H1000,2)</f>
        <v>0</v>
      </c>
      <c r="K1000" s="232" t="s">
        <v>168</v>
      </c>
      <c r="L1000" s="237"/>
      <c r="M1000" s="238" t="s">
        <v>21</v>
      </c>
      <c r="N1000" s="239" t="s">
        <v>45</v>
      </c>
      <c r="O1000" s="40"/>
      <c r="P1000" s="200">
        <f>O1000*H1000</f>
        <v>0</v>
      </c>
      <c r="Q1000" s="200">
        <v>0.02</v>
      </c>
      <c r="R1000" s="200">
        <f>Q1000*H1000</f>
        <v>1.2111799999999999</v>
      </c>
      <c r="S1000" s="200">
        <v>0</v>
      </c>
      <c r="T1000" s="201">
        <f>S1000*H1000</f>
        <v>0</v>
      </c>
      <c r="AR1000" s="22" t="s">
        <v>340</v>
      </c>
      <c r="AT1000" s="22" t="s">
        <v>275</v>
      </c>
      <c r="AU1000" s="22" t="s">
        <v>84</v>
      </c>
      <c r="AY1000" s="22" t="s">
        <v>162</v>
      </c>
      <c r="BE1000" s="202">
        <f>IF(N1000="základní",J1000,0)</f>
        <v>0</v>
      </c>
      <c r="BF1000" s="202">
        <f>IF(N1000="snížená",J1000,0)</f>
        <v>0</v>
      </c>
      <c r="BG1000" s="202">
        <f>IF(N1000="zákl. přenesená",J1000,0)</f>
        <v>0</v>
      </c>
      <c r="BH1000" s="202">
        <f>IF(N1000="sníž. přenesená",J1000,0)</f>
        <v>0</v>
      </c>
      <c r="BI1000" s="202">
        <f>IF(N1000="nulová",J1000,0)</f>
        <v>0</v>
      </c>
      <c r="BJ1000" s="22" t="s">
        <v>82</v>
      </c>
      <c r="BK1000" s="202">
        <f>ROUND(I1000*H1000,2)</f>
        <v>0</v>
      </c>
      <c r="BL1000" s="22" t="s">
        <v>249</v>
      </c>
      <c r="BM1000" s="22" t="s">
        <v>1682</v>
      </c>
    </row>
    <row r="1001" spans="2:65" s="12" customFormat="1" ht="13.5">
      <c r="B1001" s="215"/>
      <c r="C1001" s="216"/>
      <c r="D1001" s="205" t="s">
        <v>171</v>
      </c>
      <c r="E1001" s="217" t="s">
        <v>21</v>
      </c>
      <c r="F1001" s="218" t="s">
        <v>1683</v>
      </c>
      <c r="G1001" s="216"/>
      <c r="H1001" s="219">
        <v>57.030999999999999</v>
      </c>
      <c r="I1001" s="220"/>
      <c r="J1001" s="216"/>
      <c r="K1001" s="216"/>
      <c r="L1001" s="221"/>
      <c r="M1001" s="222"/>
      <c r="N1001" s="223"/>
      <c r="O1001" s="223"/>
      <c r="P1001" s="223"/>
      <c r="Q1001" s="223"/>
      <c r="R1001" s="223"/>
      <c r="S1001" s="223"/>
      <c r="T1001" s="224"/>
      <c r="AT1001" s="225" t="s">
        <v>171</v>
      </c>
      <c r="AU1001" s="225" t="s">
        <v>84</v>
      </c>
      <c r="AV1001" s="12" t="s">
        <v>84</v>
      </c>
      <c r="AW1001" s="12" t="s">
        <v>37</v>
      </c>
      <c r="AX1001" s="12" t="s">
        <v>74</v>
      </c>
      <c r="AY1001" s="225" t="s">
        <v>162</v>
      </c>
    </row>
    <row r="1002" spans="2:65" s="12" customFormat="1" ht="13.5">
      <c r="B1002" s="215"/>
      <c r="C1002" s="216"/>
      <c r="D1002" s="205" t="s">
        <v>171</v>
      </c>
      <c r="E1002" s="217" t="s">
        <v>21</v>
      </c>
      <c r="F1002" s="218" t="s">
        <v>1684</v>
      </c>
      <c r="G1002" s="216"/>
      <c r="H1002" s="219">
        <v>2.8639999999999999</v>
      </c>
      <c r="I1002" s="220"/>
      <c r="J1002" s="216"/>
      <c r="K1002" s="216"/>
      <c r="L1002" s="221"/>
      <c r="M1002" s="222"/>
      <c r="N1002" s="223"/>
      <c r="O1002" s="223"/>
      <c r="P1002" s="223"/>
      <c r="Q1002" s="223"/>
      <c r="R1002" s="223"/>
      <c r="S1002" s="223"/>
      <c r="T1002" s="224"/>
      <c r="AT1002" s="225" t="s">
        <v>171</v>
      </c>
      <c r="AU1002" s="225" t="s">
        <v>84</v>
      </c>
      <c r="AV1002" s="12" t="s">
        <v>84</v>
      </c>
      <c r="AW1002" s="12" t="s">
        <v>37</v>
      </c>
      <c r="AX1002" s="12" t="s">
        <v>74</v>
      </c>
      <c r="AY1002" s="225" t="s">
        <v>162</v>
      </c>
    </row>
    <row r="1003" spans="2:65" s="12" customFormat="1" ht="13.5">
      <c r="B1003" s="215"/>
      <c r="C1003" s="216"/>
      <c r="D1003" s="226" t="s">
        <v>171</v>
      </c>
      <c r="E1003" s="227" t="s">
        <v>21</v>
      </c>
      <c r="F1003" s="228" t="s">
        <v>1685</v>
      </c>
      <c r="G1003" s="216"/>
      <c r="H1003" s="229">
        <v>0.66400000000000003</v>
      </c>
      <c r="I1003" s="220"/>
      <c r="J1003" s="216"/>
      <c r="K1003" s="216"/>
      <c r="L1003" s="221"/>
      <c r="M1003" s="222"/>
      <c r="N1003" s="223"/>
      <c r="O1003" s="223"/>
      <c r="P1003" s="223"/>
      <c r="Q1003" s="223"/>
      <c r="R1003" s="223"/>
      <c r="S1003" s="223"/>
      <c r="T1003" s="224"/>
      <c r="AT1003" s="225" t="s">
        <v>171</v>
      </c>
      <c r="AU1003" s="225" t="s">
        <v>84</v>
      </c>
      <c r="AV1003" s="12" t="s">
        <v>84</v>
      </c>
      <c r="AW1003" s="12" t="s">
        <v>37</v>
      </c>
      <c r="AX1003" s="12" t="s">
        <v>74</v>
      </c>
      <c r="AY1003" s="225" t="s">
        <v>162</v>
      </c>
    </row>
    <row r="1004" spans="2:65" s="1" customFormat="1" ht="31.5" customHeight="1">
      <c r="B1004" s="39"/>
      <c r="C1004" s="191" t="s">
        <v>1686</v>
      </c>
      <c r="D1004" s="191" t="s">
        <v>164</v>
      </c>
      <c r="E1004" s="192" t="s">
        <v>1687</v>
      </c>
      <c r="F1004" s="193" t="s">
        <v>1688</v>
      </c>
      <c r="G1004" s="194" t="s">
        <v>167</v>
      </c>
      <c r="H1004" s="195">
        <v>1915.1030000000001</v>
      </c>
      <c r="I1004" s="196"/>
      <c r="J1004" s="197">
        <f>ROUND(I1004*H1004,2)</f>
        <v>0</v>
      </c>
      <c r="K1004" s="193" t="s">
        <v>168</v>
      </c>
      <c r="L1004" s="59"/>
      <c r="M1004" s="198" t="s">
        <v>21</v>
      </c>
      <c r="N1004" s="199" t="s">
        <v>45</v>
      </c>
      <c r="O1004" s="40"/>
      <c r="P1004" s="200">
        <f>O1004*H1004</f>
        <v>0</v>
      </c>
      <c r="Q1004" s="200">
        <v>2.2000000000000001E-4</v>
      </c>
      <c r="R1004" s="200">
        <f>Q1004*H1004</f>
        <v>0.42132266000000002</v>
      </c>
      <c r="S1004" s="200">
        <v>0</v>
      </c>
      <c r="T1004" s="201">
        <f>S1004*H1004</f>
        <v>0</v>
      </c>
      <c r="AR1004" s="22" t="s">
        <v>249</v>
      </c>
      <c r="AT1004" s="22" t="s">
        <v>164</v>
      </c>
      <c r="AU1004" s="22" t="s">
        <v>84</v>
      </c>
      <c r="AY1004" s="22" t="s">
        <v>162</v>
      </c>
      <c r="BE1004" s="202">
        <f>IF(N1004="základní",J1004,0)</f>
        <v>0</v>
      </c>
      <c r="BF1004" s="202">
        <f>IF(N1004="snížená",J1004,0)</f>
        <v>0</v>
      </c>
      <c r="BG1004" s="202">
        <f>IF(N1004="zákl. přenesená",J1004,0)</f>
        <v>0</v>
      </c>
      <c r="BH1004" s="202">
        <f>IF(N1004="sníž. přenesená",J1004,0)</f>
        <v>0</v>
      </c>
      <c r="BI1004" s="202">
        <f>IF(N1004="nulová",J1004,0)</f>
        <v>0</v>
      </c>
      <c r="BJ1004" s="22" t="s">
        <v>82</v>
      </c>
      <c r="BK1004" s="202">
        <f>ROUND(I1004*H1004,2)</f>
        <v>0</v>
      </c>
      <c r="BL1004" s="22" t="s">
        <v>249</v>
      </c>
      <c r="BM1004" s="22" t="s">
        <v>1689</v>
      </c>
    </row>
    <row r="1005" spans="2:65" s="11" customFormat="1" ht="13.5">
      <c r="B1005" s="203"/>
      <c r="C1005" s="204"/>
      <c r="D1005" s="205" t="s">
        <v>171</v>
      </c>
      <c r="E1005" s="206" t="s">
        <v>21</v>
      </c>
      <c r="F1005" s="207" t="s">
        <v>1315</v>
      </c>
      <c r="G1005" s="204"/>
      <c r="H1005" s="208" t="s">
        <v>21</v>
      </c>
      <c r="I1005" s="209"/>
      <c r="J1005" s="204"/>
      <c r="K1005" s="204"/>
      <c r="L1005" s="210"/>
      <c r="M1005" s="211"/>
      <c r="N1005" s="212"/>
      <c r="O1005" s="212"/>
      <c r="P1005" s="212"/>
      <c r="Q1005" s="212"/>
      <c r="R1005" s="212"/>
      <c r="S1005" s="212"/>
      <c r="T1005" s="213"/>
      <c r="AT1005" s="214" t="s">
        <v>171</v>
      </c>
      <c r="AU1005" s="214" t="s">
        <v>84</v>
      </c>
      <c r="AV1005" s="11" t="s">
        <v>82</v>
      </c>
      <c r="AW1005" s="11" t="s">
        <v>37</v>
      </c>
      <c r="AX1005" s="11" t="s">
        <v>74</v>
      </c>
      <c r="AY1005" s="214" t="s">
        <v>162</v>
      </c>
    </row>
    <row r="1006" spans="2:65" s="12" customFormat="1" ht="13.5">
      <c r="B1006" s="215"/>
      <c r="C1006" s="216"/>
      <c r="D1006" s="226" t="s">
        <v>171</v>
      </c>
      <c r="E1006" s="227" t="s">
        <v>21</v>
      </c>
      <c r="F1006" s="228" t="s">
        <v>1690</v>
      </c>
      <c r="G1006" s="216"/>
      <c r="H1006" s="229">
        <v>1915.1030000000001</v>
      </c>
      <c r="I1006" s="220"/>
      <c r="J1006" s="216"/>
      <c r="K1006" s="216"/>
      <c r="L1006" s="221"/>
      <c r="M1006" s="222"/>
      <c r="N1006" s="223"/>
      <c r="O1006" s="223"/>
      <c r="P1006" s="223"/>
      <c r="Q1006" s="223"/>
      <c r="R1006" s="223"/>
      <c r="S1006" s="223"/>
      <c r="T1006" s="224"/>
      <c r="AT1006" s="225" t="s">
        <v>171</v>
      </c>
      <c r="AU1006" s="225" t="s">
        <v>84</v>
      </c>
      <c r="AV1006" s="12" t="s">
        <v>84</v>
      </c>
      <c r="AW1006" s="12" t="s">
        <v>37</v>
      </c>
      <c r="AX1006" s="12" t="s">
        <v>74</v>
      </c>
      <c r="AY1006" s="225" t="s">
        <v>162</v>
      </c>
    </row>
    <row r="1007" spans="2:65" s="1" customFormat="1" ht="22.5" customHeight="1">
      <c r="B1007" s="39"/>
      <c r="C1007" s="230" t="s">
        <v>1691</v>
      </c>
      <c r="D1007" s="230" t="s">
        <v>275</v>
      </c>
      <c r="E1007" s="231" t="s">
        <v>1551</v>
      </c>
      <c r="F1007" s="232" t="s">
        <v>1552</v>
      </c>
      <c r="G1007" s="233" t="s">
        <v>167</v>
      </c>
      <c r="H1007" s="234">
        <v>2202.3679999999999</v>
      </c>
      <c r="I1007" s="235"/>
      <c r="J1007" s="236">
        <f>ROUND(I1007*H1007,2)</f>
        <v>0</v>
      </c>
      <c r="K1007" s="232" t="s">
        <v>168</v>
      </c>
      <c r="L1007" s="237"/>
      <c r="M1007" s="238" t="s">
        <v>21</v>
      </c>
      <c r="N1007" s="239" t="s">
        <v>45</v>
      </c>
      <c r="O1007" s="40"/>
      <c r="P1007" s="200">
        <f>O1007*H1007</f>
        <v>0</v>
      </c>
      <c r="Q1007" s="200">
        <v>2.9999999999999997E-4</v>
      </c>
      <c r="R1007" s="200">
        <f>Q1007*H1007</f>
        <v>0.66071039999999992</v>
      </c>
      <c r="S1007" s="200">
        <v>0</v>
      </c>
      <c r="T1007" s="201">
        <f>S1007*H1007</f>
        <v>0</v>
      </c>
      <c r="AR1007" s="22" t="s">
        <v>340</v>
      </c>
      <c r="AT1007" s="22" t="s">
        <v>275</v>
      </c>
      <c r="AU1007" s="22" t="s">
        <v>84</v>
      </c>
      <c r="AY1007" s="22" t="s">
        <v>162</v>
      </c>
      <c r="BE1007" s="202">
        <f>IF(N1007="základní",J1007,0)</f>
        <v>0</v>
      </c>
      <c r="BF1007" s="202">
        <f>IF(N1007="snížená",J1007,0)</f>
        <v>0</v>
      </c>
      <c r="BG1007" s="202">
        <f>IF(N1007="zákl. přenesená",J1007,0)</f>
        <v>0</v>
      </c>
      <c r="BH1007" s="202">
        <f>IF(N1007="sníž. přenesená",J1007,0)</f>
        <v>0</v>
      </c>
      <c r="BI1007" s="202">
        <f>IF(N1007="nulová",J1007,0)</f>
        <v>0</v>
      </c>
      <c r="BJ1007" s="22" t="s">
        <v>82</v>
      </c>
      <c r="BK1007" s="202">
        <f>ROUND(I1007*H1007,2)</f>
        <v>0</v>
      </c>
      <c r="BL1007" s="22" t="s">
        <v>249</v>
      </c>
      <c r="BM1007" s="22" t="s">
        <v>1692</v>
      </c>
    </row>
    <row r="1008" spans="2:65" s="1" customFormat="1" ht="40.5">
      <c r="B1008" s="39"/>
      <c r="C1008" s="61"/>
      <c r="D1008" s="205" t="s">
        <v>397</v>
      </c>
      <c r="E1008" s="61"/>
      <c r="F1008" s="240" t="s">
        <v>1554</v>
      </c>
      <c r="G1008" s="61"/>
      <c r="H1008" s="61"/>
      <c r="I1008" s="161"/>
      <c r="J1008" s="61"/>
      <c r="K1008" s="61"/>
      <c r="L1008" s="59"/>
      <c r="M1008" s="241"/>
      <c r="N1008" s="40"/>
      <c r="O1008" s="40"/>
      <c r="P1008" s="40"/>
      <c r="Q1008" s="40"/>
      <c r="R1008" s="40"/>
      <c r="S1008" s="40"/>
      <c r="T1008" s="76"/>
      <c r="AT1008" s="22" t="s">
        <v>397</v>
      </c>
      <c r="AU1008" s="22" t="s">
        <v>84</v>
      </c>
    </row>
    <row r="1009" spans="2:65" s="12" customFormat="1" ht="13.5">
      <c r="B1009" s="215"/>
      <c r="C1009" s="216"/>
      <c r="D1009" s="226" t="s">
        <v>171</v>
      </c>
      <c r="E1009" s="216"/>
      <c r="F1009" s="228" t="s">
        <v>1693</v>
      </c>
      <c r="G1009" s="216"/>
      <c r="H1009" s="229">
        <v>2202.3679999999999</v>
      </c>
      <c r="I1009" s="220"/>
      <c r="J1009" s="216"/>
      <c r="K1009" s="216"/>
      <c r="L1009" s="221"/>
      <c r="M1009" s="222"/>
      <c r="N1009" s="223"/>
      <c r="O1009" s="223"/>
      <c r="P1009" s="223"/>
      <c r="Q1009" s="223"/>
      <c r="R1009" s="223"/>
      <c r="S1009" s="223"/>
      <c r="T1009" s="224"/>
      <c r="AT1009" s="225" t="s">
        <v>171</v>
      </c>
      <c r="AU1009" s="225" t="s">
        <v>84</v>
      </c>
      <c r="AV1009" s="12" t="s">
        <v>84</v>
      </c>
      <c r="AW1009" s="12" t="s">
        <v>6</v>
      </c>
      <c r="AX1009" s="12" t="s">
        <v>82</v>
      </c>
      <c r="AY1009" s="225" t="s">
        <v>162</v>
      </c>
    </row>
    <row r="1010" spans="2:65" s="1" customFormat="1" ht="31.5" customHeight="1">
      <c r="B1010" s="39"/>
      <c r="C1010" s="191" t="s">
        <v>1694</v>
      </c>
      <c r="D1010" s="191" t="s">
        <v>164</v>
      </c>
      <c r="E1010" s="192" t="s">
        <v>1695</v>
      </c>
      <c r="F1010" s="193" t="s">
        <v>1696</v>
      </c>
      <c r="G1010" s="194" t="s">
        <v>167</v>
      </c>
      <c r="H1010" s="195">
        <v>1915.1030000000001</v>
      </c>
      <c r="I1010" s="196"/>
      <c r="J1010" s="197">
        <f>ROUND(I1010*H1010,2)</f>
        <v>0</v>
      </c>
      <c r="K1010" s="193" t="s">
        <v>168</v>
      </c>
      <c r="L1010" s="59"/>
      <c r="M1010" s="198" t="s">
        <v>21</v>
      </c>
      <c r="N1010" s="199" t="s">
        <v>45</v>
      </c>
      <c r="O1010" s="40"/>
      <c r="P1010" s="200">
        <f>O1010*H1010</f>
        <v>0</v>
      </c>
      <c r="Q1010" s="200">
        <v>1.0499999999999999E-5</v>
      </c>
      <c r="R1010" s="200">
        <f>Q1010*H1010</f>
        <v>2.01085815E-2</v>
      </c>
      <c r="S1010" s="200">
        <v>0</v>
      </c>
      <c r="T1010" s="201">
        <f>S1010*H1010</f>
        <v>0</v>
      </c>
      <c r="AR1010" s="22" t="s">
        <v>249</v>
      </c>
      <c r="AT1010" s="22" t="s">
        <v>164</v>
      </c>
      <c r="AU1010" s="22" t="s">
        <v>84</v>
      </c>
      <c r="AY1010" s="22" t="s">
        <v>162</v>
      </c>
      <c r="BE1010" s="202">
        <f>IF(N1010="základní",J1010,0)</f>
        <v>0</v>
      </c>
      <c r="BF1010" s="202">
        <f>IF(N1010="snížená",J1010,0)</f>
        <v>0</v>
      </c>
      <c r="BG1010" s="202">
        <f>IF(N1010="zákl. přenesená",J1010,0)</f>
        <v>0</v>
      </c>
      <c r="BH1010" s="202">
        <f>IF(N1010="sníž. přenesená",J1010,0)</f>
        <v>0</v>
      </c>
      <c r="BI1010" s="202">
        <f>IF(N1010="nulová",J1010,0)</f>
        <v>0</v>
      </c>
      <c r="BJ1010" s="22" t="s">
        <v>82</v>
      </c>
      <c r="BK1010" s="202">
        <f>ROUND(I1010*H1010,2)</f>
        <v>0</v>
      </c>
      <c r="BL1010" s="22" t="s">
        <v>249</v>
      </c>
      <c r="BM1010" s="22" t="s">
        <v>1697</v>
      </c>
    </row>
    <row r="1011" spans="2:65" s="11" customFormat="1" ht="13.5">
      <c r="B1011" s="203"/>
      <c r="C1011" s="204"/>
      <c r="D1011" s="205" t="s">
        <v>171</v>
      </c>
      <c r="E1011" s="206" t="s">
        <v>21</v>
      </c>
      <c r="F1011" s="207" t="s">
        <v>1315</v>
      </c>
      <c r="G1011" s="204"/>
      <c r="H1011" s="208" t="s">
        <v>21</v>
      </c>
      <c r="I1011" s="209"/>
      <c r="J1011" s="204"/>
      <c r="K1011" s="204"/>
      <c r="L1011" s="210"/>
      <c r="M1011" s="211"/>
      <c r="N1011" s="212"/>
      <c r="O1011" s="212"/>
      <c r="P1011" s="212"/>
      <c r="Q1011" s="212"/>
      <c r="R1011" s="212"/>
      <c r="S1011" s="212"/>
      <c r="T1011" s="213"/>
      <c r="AT1011" s="214" t="s">
        <v>171</v>
      </c>
      <c r="AU1011" s="214" t="s">
        <v>84</v>
      </c>
      <c r="AV1011" s="11" t="s">
        <v>82</v>
      </c>
      <c r="AW1011" s="11" t="s">
        <v>37</v>
      </c>
      <c r="AX1011" s="11" t="s">
        <v>74</v>
      </c>
      <c r="AY1011" s="214" t="s">
        <v>162</v>
      </c>
    </row>
    <row r="1012" spans="2:65" s="12" customFormat="1" ht="13.5">
      <c r="B1012" s="215"/>
      <c r="C1012" s="216"/>
      <c r="D1012" s="226" t="s">
        <v>171</v>
      </c>
      <c r="E1012" s="227" t="s">
        <v>21</v>
      </c>
      <c r="F1012" s="228" t="s">
        <v>1690</v>
      </c>
      <c r="G1012" s="216"/>
      <c r="H1012" s="229">
        <v>1915.1030000000001</v>
      </c>
      <c r="I1012" s="220"/>
      <c r="J1012" s="216"/>
      <c r="K1012" s="216"/>
      <c r="L1012" s="221"/>
      <c r="M1012" s="222"/>
      <c r="N1012" s="223"/>
      <c r="O1012" s="223"/>
      <c r="P1012" s="223"/>
      <c r="Q1012" s="223"/>
      <c r="R1012" s="223"/>
      <c r="S1012" s="223"/>
      <c r="T1012" s="224"/>
      <c r="AT1012" s="225" t="s">
        <v>171</v>
      </c>
      <c r="AU1012" s="225" t="s">
        <v>84</v>
      </c>
      <c r="AV1012" s="12" t="s">
        <v>84</v>
      </c>
      <c r="AW1012" s="12" t="s">
        <v>37</v>
      </c>
      <c r="AX1012" s="12" t="s">
        <v>74</v>
      </c>
      <c r="AY1012" s="225" t="s">
        <v>162</v>
      </c>
    </row>
    <row r="1013" spans="2:65" s="1" customFormat="1" ht="22.5" customHeight="1">
      <c r="B1013" s="39"/>
      <c r="C1013" s="230" t="s">
        <v>1698</v>
      </c>
      <c r="D1013" s="230" t="s">
        <v>275</v>
      </c>
      <c r="E1013" s="231" t="s">
        <v>1699</v>
      </c>
      <c r="F1013" s="232" t="s">
        <v>1700</v>
      </c>
      <c r="G1013" s="233" t="s">
        <v>167</v>
      </c>
      <c r="H1013" s="234">
        <v>2298.1239999999998</v>
      </c>
      <c r="I1013" s="235"/>
      <c r="J1013" s="236">
        <f>ROUND(I1013*H1013,2)</f>
        <v>0</v>
      </c>
      <c r="K1013" s="232" t="s">
        <v>168</v>
      </c>
      <c r="L1013" s="237"/>
      <c r="M1013" s="238" t="s">
        <v>21</v>
      </c>
      <c r="N1013" s="239" t="s">
        <v>45</v>
      </c>
      <c r="O1013" s="40"/>
      <c r="P1013" s="200">
        <f>O1013*H1013</f>
        <v>0</v>
      </c>
      <c r="Q1013" s="200">
        <v>1.3999999999999999E-4</v>
      </c>
      <c r="R1013" s="200">
        <f>Q1013*H1013</f>
        <v>0.32173735999999992</v>
      </c>
      <c r="S1013" s="200">
        <v>0</v>
      </c>
      <c r="T1013" s="201">
        <f>S1013*H1013</f>
        <v>0</v>
      </c>
      <c r="AR1013" s="22" t="s">
        <v>340</v>
      </c>
      <c r="AT1013" s="22" t="s">
        <v>275</v>
      </c>
      <c r="AU1013" s="22" t="s">
        <v>84</v>
      </c>
      <c r="AY1013" s="22" t="s">
        <v>162</v>
      </c>
      <c r="BE1013" s="202">
        <f>IF(N1013="základní",J1013,0)</f>
        <v>0</v>
      </c>
      <c r="BF1013" s="202">
        <f>IF(N1013="snížená",J1013,0)</f>
        <v>0</v>
      </c>
      <c r="BG1013" s="202">
        <f>IF(N1013="zákl. přenesená",J1013,0)</f>
        <v>0</v>
      </c>
      <c r="BH1013" s="202">
        <f>IF(N1013="sníž. přenesená",J1013,0)</f>
        <v>0</v>
      </c>
      <c r="BI1013" s="202">
        <f>IF(N1013="nulová",J1013,0)</f>
        <v>0</v>
      </c>
      <c r="BJ1013" s="22" t="s">
        <v>82</v>
      </c>
      <c r="BK1013" s="202">
        <f>ROUND(I1013*H1013,2)</f>
        <v>0</v>
      </c>
      <c r="BL1013" s="22" t="s">
        <v>249</v>
      </c>
      <c r="BM1013" s="22" t="s">
        <v>1701</v>
      </c>
    </row>
    <row r="1014" spans="2:65" s="12" customFormat="1" ht="13.5">
      <c r="B1014" s="215"/>
      <c r="C1014" s="216"/>
      <c r="D1014" s="226" t="s">
        <v>171</v>
      </c>
      <c r="E1014" s="216"/>
      <c r="F1014" s="228" t="s">
        <v>1702</v>
      </c>
      <c r="G1014" s="216"/>
      <c r="H1014" s="229">
        <v>2298.1239999999998</v>
      </c>
      <c r="I1014" s="220"/>
      <c r="J1014" s="216"/>
      <c r="K1014" s="216"/>
      <c r="L1014" s="221"/>
      <c r="M1014" s="222"/>
      <c r="N1014" s="223"/>
      <c r="O1014" s="223"/>
      <c r="P1014" s="223"/>
      <c r="Q1014" s="223"/>
      <c r="R1014" s="223"/>
      <c r="S1014" s="223"/>
      <c r="T1014" s="224"/>
      <c r="AT1014" s="225" t="s">
        <v>171</v>
      </c>
      <c r="AU1014" s="225" t="s">
        <v>84</v>
      </c>
      <c r="AV1014" s="12" t="s">
        <v>84</v>
      </c>
      <c r="AW1014" s="12" t="s">
        <v>6</v>
      </c>
      <c r="AX1014" s="12" t="s">
        <v>82</v>
      </c>
      <c r="AY1014" s="225" t="s">
        <v>162</v>
      </c>
    </row>
    <row r="1015" spans="2:65" s="1" customFormat="1" ht="31.5" customHeight="1">
      <c r="B1015" s="39"/>
      <c r="C1015" s="191" t="s">
        <v>1703</v>
      </c>
      <c r="D1015" s="191" t="s">
        <v>164</v>
      </c>
      <c r="E1015" s="192" t="s">
        <v>1704</v>
      </c>
      <c r="F1015" s="193" t="s">
        <v>1705</v>
      </c>
      <c r="G1015" s="194" t="s">
        <v>257</v>
      </c>
      <c r="H1015" s="195">
        <v>8.5350000000000001</v>
      </c>
      <c r="I1015" s="196"/>
      <c r="J1015" s="197">
        <f>ROUND(I1015*H1015,2)</f>
        <v>0</v>
      </c>
      <c r="K1015" s="193" t="s">
        <v>168</v>
      </c>
      <c r="L1015" s="59"/>
      <c r="M1015" s="198" t="s">
        <v>21</v>
      </c>
      <c r="N1015" s="199" t="s">
        <v>45</v>
      </c>
      <c r="O1015" s="40"/>
      <c r="P1015" s="200">
        <f>O1015*H1015</f>
        <v>0</v>
      </c>
      <c r="Q1015" s="200">
        <v>0</v>
      </c>
      <c r="R1015" s="200">
        <f>Q1015*H1015</f>
        <v>0</v>
      </c>
      <c r="S1015" s="200">
        <v>0</v>
      </c>
      <c r="T1015" s="201">
        <f>S1015*H1015</f>
        <v>0</v>
      </c>
      <c r="AR1015" s="22" t="s">
        <v>249</v>
      </c>
      <c r="AT1015" s="22" t="s">
        <v>164</v>
      </c>
      <c r="AU1015" s="22" t="s">
        <v>84</v>
      </c>
      <c r="AY1015" s="22" t="s">
        <v>162</v>
      </c>
      <c r="BE1015" s="202">
        <f>IF(N1015="základní",J1015,0)</f>
        <v>0</v>
      </c>
      <c r="BF1015" s="202">
        <f>IF(N1015="snížená",J1015,0)</f>
        <v>0</v>
      </c>
      <c r="BG1015" s="202">
        <f>IF(N1015="zákl. přenesená",J1015,0)</f>
        <v>0</v>
      </c>
      <c r="BH1015" s="202">
        <f>IF(N1015="sníž. přenesená",J1015,0)</f>
        <v>0</v>
      </c>
      <c r="BI1015" s="202">
        <f>IF(N1015="nulová",J1015,0)</f>
        <v>0</v>
      </c>
      <c r="BJ1015" s="22" t="s">
        <v>82</v>
      </c>
      <c r="BK1015" s="202">
        <f>ROUND(I1015*H1015,2)</f>
        <v>0</v>
      </c>
      <c r="BL1015" s="22" t="s">
        <v>249</v>
      </c>
      <c r="BM1015" s="22" t="s">
        <v>1706</v>
      </c>
    </row>
    <row r="1016" spans="2:65" s="10" customFormat="1" ht="29.85" customHeight="1">
      <c r="B1016" s="174"/>
      <c r="C1016" s="175"/>
      <c r="D1016" s="188" t="s">
        <v>73</v>
      </c>
      <c r="E1016" s="189" t="s">
        <v>1707</v>
      </c>
      <c r="F1016" s="189" t="s">
        <v>1708</v>
      </c>
      <c r="G1016" s="175"/>
      <c r="H1016" s="175"/>
      <c r="I1016" s="178"/>
      <c r="J1016" s="190">
        <f>BK1016</f>
        <v>0</v>
      </c>
      <c r="K1016" s="175"/>
      <c r="L1016" s="180"/>
      <c r="M1016" s="181"/>
      <c r="N1016" s="182"/>
      <c r="O1016" s="182"/>
      <c r="P1016" s="183">
        <f>SUM(P1017:P1038)</f>
        <v>0</v>
      </c>
      <c r="Q1016" s="182"/>
      <c r="R1016" s="183">
        <f>SUM(R1017:R1038)</f>
        <v>0.336872</v>
      </c>
      <c r="S1016" s="182"/>
      <c r="T1016" s="184">
        <f>SUM(T1017:T1038)</f>
        <v>0</v>
      </c>
      <c r="AR1016" s="185" t="s">
        <v>84</v>
      </c>
      <c r="AT1016" s="186" t="s">
        <v>73</v>
      </c>
      <c r="AU1016" s="186" t="s">
        <v>82</v>
      </c>
      <c r="AY1016" s="185" t="s">
        <v>162</v>
      </c>
      <c r="BK1016" s="187">
        <f>SUM(BK1017:BK1038)</f>
        <v>0</v>
      </c>
    </row>
    <row r="1017" spans="2:65" s="1" customFormat="1" ht="22.5" customHeight="1">
      <c r="B1017" s="39"/>
      <c r="C1017" s="191" t="s">
        <v>1709</v>
      </c>
      <c r="D1017" s="191" t="s">
        <v>164</v>
      </c>
      <c r="E1017" s="192" t="s">
        <v>1710</v>
      </c>
      <c r="F1017" s="193" t="s">
        <v>1711</v>
      </c>
      <c r="G1017" s="194" t="s">
        <v>182</v>
      </c>
      <c r="H1017" s="195">
        <v>24.6</v>
      </c>
      <c r="I1017" s="196"/>
      <c r="J1017" s="197">
        <f t="shared" ref="J1017:J1031" si="10">ROUND(I1017*H1017,2)</f>
        <v>0</v>
      </c>
      <c r="K1017" s="193" t="s">
        <v>168</v>
      </c>
      <c r="L1017" s="59"/>
      <c r="M1017" s="198" t="s">
        <v>21</v>
      </c>
      <c r="N1017" s="199" t="s">
        <v>45</v>
      </c>
      <c r="O1017" s="40"/>
      <c r="P1017" s="200">
        <f t="shared" ref="P1017:P1031" si="11">O1017*H1017</f>
        <v>0</v>
      </c>
      <c r="Q1017" s="200">
        <v>2E-3</v>
      </c>
      <c r="R1017" s="200">
        <f t="shared" ref="R1017:R1031" si="12">Q1017*H1017</f>
        <v>4.9200000000000001E-2</v>
      </c>
      <c r="S1017" s="200">
        <v>0</v>
      </c>
      <c r="T1017" s="201">
        <f t="shared" ref="T1017:T1031" si="13">S1017*H1017</f>
        <v>0</v>
      </c>
      <c r="AR1017" s="22" t="s">
        <v>249</v>
      </c>
      <c r="AT1017" s="22" t="s">
        <v>164</v>
      </c>
      <c r="AU1017" s="22" t="s">
        <v>84</v>
      </c>
      <c r="AY1017" s="22" t="s">
        <v>162</v>
      </c>
      <c r="BE1017" s="202">
        <f t="shared" ref="BE1017:BE1031" si="14">IF(N1017="základní",J1017,0)</f>
        <v>0</v>
      </c>
      <c r="BF1017" s="202">
        <f t="shared" ref="BF1017:BF1031" si="15">IF(N1017="snížená",J1017,0)</f>
        <v>0</v>
      </c>
      <c r="BG1017" s="202">
        <f t="shared" ref="BG1017:BG1031" si="16">IF(N1017="zákl. přenesená",J1017,0)</f>
        <v>0</v>
      </c>
      <c r="BH1017" s="202">
        <f t="shared" ref="BH1017:BH1031" si="17">IF(N1017="sníž. přenesená",J1017,0)</f>
        <v>0</v>
      </c>
      <c r="BI1017" s="202">
        <f t="shared" ref="BI1017:BI1031" si="18">IF(N1017="nulová",J1017,0)</f>
        <v>0</v>
      </c>
      <c r="BJ1017" s="22" t="s">
        <v>82</v>
      </c>
      <c r="BK1017" s="202">
        <f t="shared" ref="BK1017:BK1031" si="19">ROUND(I1017*H1017,2)</f>
        <v>0</v>
      </c>
      <c r="BL1017" s="22" t="s">
        <v>249</v>
      </c>
      <c r="BM1017" s="22" t="s">
        <v>1712</v>
      </c>
    </row>
    <row r="1018" spans="2:65" s="1" customFormat="1" ht="22.5" customHeight="1">
      <c r="B1018" s="39"/>
      <c r="C1018" s="191" t="s">
        <v>1713</v>
      </c>
      <c r="D1018" s="191" t="s">
        <v>164</v>
      </c>
      <c r="E1018" s="192" t="s">
        <v>1714</v>
      </c>
      <c r="F1018" s="193" t="s">
        <v>1715</v>
      </c>
      <c r="G1018" s="194" t="s">
        <v>182</v>
      </c>
      <c r="H1018" s="195">
        <v>18.3</v>
      </c>
      <c r="I1018" s="196"/>
      <c r="J1018" s="197">
        <f t="shared" si="10"/>
        <v>0</v>
      </c>
      <c r="K1018" s="193" t="s">
        <v>168</v>
      </c>
      <c r="L1018" s="59"/>
      <c r="M1018" s="198" t="s">
        <v>21</v>
      </c>
      <c r="N1018" s="199" t="s">
        <v>45</v>
      </c>
      <c r="O1018" s="40"/>
      <c r="P1018" s="200">
        <f t="shared" si="11"/>
        <v>0</v>
      </c>
      <c r="Q1018" s="200">
        <v>3.7100000000000002E-3</v>
      </c>
      <c r="R1018" s="200">
        <f t="shared" si="12"/>
        <v>6.7893000000000009E-2</v>
      </c>
      <c r="S1018" s="200">
        <v>0</v>
      </c>
      <c r="T1018" s="201">
        <f t="shared" si="13"/>
        <v>0</v>
      </c>
      <c r="AR1018" s="22" t="s">
        <v>249</v>
      </c>
      <c r="AT1018" s="22" t="s">
        <v>164</v>
      </c>
      <c r="AU1018" s="22" t="s">
        <v>84</v>
      </c>
      <c r="AY1018" s="22" t="s">
        <v>162</v>
      </c>
      <c r="BE1018" s="202">
        <f t="shared" si="14"/>
        <v>0</v>
      </c>
      <c r="BF1018" s="202">
        <f t="shared" si="15"/>
        <v>0</v>
      </c>
      <c r="BG1018" s="202">
        <f t="shared" si="16"/>
        <v>0</v>
      </c>
      <c r="BH1018" s="202">
        <f t="shared" si="17"/>
        <v>0</v>
      </c>
      <c r="BI1018" s="202">
        <f t="shared" si="18"/>
        <v>0</v>
      </c>
      <c r="BJ1018" s="22" t="s">
        <v>82</v>
      </c>
      <c r="BK1018" s="202">
        <f t="shared" si="19"/>
        <v>0</v>
      </c>
      <c r="BL1018" s="22" t="s">
        <v>249</v>
      </c>
      <c r="BM1018" s="22" t="s">
        <v>1716</v>
      </c>
    </row>
    <row r="1019" spans="2:65" s="1" customFormat="1" ht="22.5" customHeight="1">
      <c r="B1019" s="39"/>
      <c r="C1019" s="191" t="s">
        <v>1717</v>
      </c>
      <c r="D1019" s="191" t="s">
        <v>164</v>
      </c>
      <c r="E1019" s="192" t="s">
        <v>1718</v>
      </c>
      <c r="F1019" s="193" t="s">
        <v>1719</v>
      </c>
      <c r="G1019" s="194" t="s">
        <v>182</v>
      </c>
      <c r="H1019" s="195">
        <v>15.6</v>
      </c>
      <c r="I1019" s="196"/>
      <c r="J1019" s="197">
        <f t="shared" si="10"/>
        <v>0</v>
      </c>
      <c r="K1019" s="193" t="s">
        <v>168</v>
      </c>
      <c r="L1019" s="59"/>
      <c r="M1019" s="198" t="s">
        <v>21</v>
      </c>
      <c r="N1019" s="199" t="s">
        <v>45</v>
      </c>
      <c r="O1019" s="40"/>
      <c r="P1019" s="200">
        <f t="shared" si="11"/>
        <v>0</v>
      </c>
      <c r="Q1019" s="200">
        <v>4.1700000000000001E-3</v>
      </c>
      <c r="R1019" s="200">
        <f t="shared" si="12"/>
        <v>6.5051999999999999E-2</v>
      </c>
      <c r="S1019" s="200">
        <v>0</v>
      </c>
      <c r="T1019" s="201">
        <f t="shared" si="13"/>
        <v>0</v>
      </c>
      <c r="AR1019" s="22" t="s">
        <v>249</v>
      </c>
      <c r="AT1019" s="22" t="s">
        <v>164</v>
      </c>
      <c r="AU1019" s="22" t="s">
        <v>84</v>
      </c>
      <c r="AY1019" s="22" t="s">
        <v>162</v>
      </c>
      <c r="BE1019" s="202">
        <f t="shared" si="14"/>
        <v>0</v>
      </c>
      <c r="BF1019" s="202">
        <f t="shared" si="15"/>
        <v>0</v>
      </c>
      <c r="BG1019" s="202">
        <f t="shared" si="16"/>
        <v>0</v>
      </c>
      <c r="BH1019" s="202">
        <f t="shared" si="17"/>
        <v>0</v>
      </c>
      <c r="BI1019" s="202">
        <f t="shared" si="18"/>
        <v>0</v>
      </c>
      <c r="BJ1019" s="22" t="s">
        <v>82</v>
      </c>
      <c r="BK1019" s="202">
        <f t="shared" si="19"/>
        <v>0</v>
      </c>
      <c r="BL1019" s="22" t="s">
        <v>249</v>
      </c>
      <c r="BM1019" s="22" t="s">
        <v>1720</v>
      </c>
    </row>
    <row r="1020" spans="2:65" s="1" customFormat="1" ht="22.5" customHeight="1">
      <c r="B1020" s="39"/>
      <c r="C1020" s="191" t="s">
        <v>1721</v>
      </c>
      <c r="D1020" s="191" t="s">
        <v>164</v>
      </c>
      <c r="E1020" s="192" t="s">
        <v>1722</v>
      </c>
      <c r="F1020" s="193" t="s">
        <v>1723</v>
      </c>
      <c r="G1020" s="194" t="s">
        <v>182</v>
      </c>
      <c r="H1020" s="195">
        <v>13.6</v>
      </c>
      <c r="I1020" s="196"/>
      <c r="J1020" s="197">
        <f t="shared" si="10"/>
        <v>0</v>
      </c>
      <c r="K1020" s="193" t="s">
        <v>168</v>
      </c>
      <c r="L1020" s="59"/>
      <c r="M1020" s="198" t="s">
        <v>21</v>
      </c>
      <c r="N1020" s="199" t="s">
        <v>45</v>
      </c>
      <c r="O1020" s="40"/>
      <c r="P1020" s="200">
        <f t="shared" si="11"/>
        <v>0</v>
      </c>
      <c r="Q1020" s="200">
        <v>5.5999999999999995E-4</v>
      </c>
      <c r="R1020" s="200">
        <f t="shared" si="12"/>
        <v>7.6159999999999995E-3</v>
      </c>
      <c r="S1020" s="200">
        <v>0</v>
      </c>
      <c r="T1020" s="201">
        <f t="shared" si="13"/>
        <v>0</v>
      </c>
      <c r="AR1020" s="22" t="s">
        <v>249</v>
      </c>
      <c r="AT1020" s="22" t="s">
        <v>164</v>
      </c>
      <c r="AU1020" s="22" t="s">
        <v>84</v>
      </c>
      <c r="AY1020" s="22" t="s">
        <v>162</v>
      </c>
      <c r="BE1020" s="202">
        <f t="shared" si="14"/>
        <v>0</v>
      </c>
      <c r="BF1020" s="202">
        <f t="shared" si="15"/>
        <v>0</v>
      </c>
      <c r="BG1020" s="202">
        <f t="shared" si="16"/>
        <v>0</v>
      </c>
      <c r="BH1020" s="202">
        <f t="shared" si="17"/>
        <v>0</v>
      </c>
      <c r="BI1020" s="202">
        <f t="shared" si="18"/>
        <v>0</v>
      </c>
      <c r="BJ1020" s="22" t="s">
        <v>82</v>
      </c>
      <c r="BK1020" s="202">
        <f t="shared" si="19"/>
        <v>0</v>
      </c>
      <c r="BL1020" s="22" t="s">
        <v>249</v>
      </c>
      <c r="BM1020" s="22" t="s">
        <v>1724</v>
      </c>
    </row>
    <row r="1021" spans="2:65" s="1" customFormat="1" ht="22.5" customHeight="1">
      <c r="B1021" s="39"/>
      <c r="C1021" s="191" t="s">
        <v>1725</v>
      </c>
      <c r="D1021" s="191" t="s">
        <v>164</v>
      </c>
      <c r="E1021" s="192" t="s">
        <v>1726</v>
      </c>
      <c r="F1021" s="193" t="s">
        <v>1727</v>
      </c>
      <c r="G1021" s="194" t="s">
        <v>182</v>
      </c>
      <c r="H1021" s="195">
        <v>58.4</v>
      </c>
      <c r="I1021" s="196"/>
      <c r="J1021" s="197">
        <f t="shared" si="10"/>
        <v>0</v>
      </c>
      <c r="K1021" s="193" t="s">
        <v>168</v>
      </c>
      <c r="L1021" s="59"/>
      <c r="M1021" s="198" t="s">
        <v>21</v>
      </c>
      <c r="N1021" s="199" t="s">
        <v>45</v>
      </c>
      <c r="O1021" s="40"/>
      <c r="P1021" s="200">
        <f t="shared" si="11"/>
        <v>0</v>
      </c>
      <c r="Q1021" s="200">
        <v>1.09E-3</v>
      </c>
      <c r="R1021" s="200">
        <f t="shared" si="12"/>
        <v>6.3656000000000004E-2</v>
      </c>
      <c r="S1021" s="200">
        <v>0</v>
      </c>
      <c r="T1021" s="201">
        <f t="shared" si="13"/>
        <v>0</v>
      </c>
      <c r="AR1021" s="22" t="s">
        <v>249</v>
      </c>
      <c r="AT1021" s="22" t="s">
        <v>164</v>
      </c>
      <c r="AU1021" s="22" t="s">
        <v>84</v>
      </c>
      <c r="AY1021" s="22" t="s">
        <v>162</v>
      </c>
      <c r="BE1021" s="202">
        <f t="shared" si="14"/>
        <v>0</v>
      </c>
      <c r="BF1021" s="202">
        <f t="shared" si="15"/>
        <v>0</v>
      </c>
      <c r="BG1021" s="202">
        <f t="shared" si="16"/>
        <v>0</v>
      </c>
      <c r="BH1021" s="202">
        <f t="shared" si="17"/>
        <v>0</v>
      </c>
      <c r="BI1021" s="202">
        <f t="shared" si="18"/>
        <v>0</v>
      </c>
      <c r="BJ1021" s="22" t="s">
        <v>82</v>
      </c>
      <c r="BK1021" s="202">
        <f t="shared" si="19"/>
        <v>0</v>
      </c>
      <c r="BL1021" s="22" t="s">
        <v>249</v>
      </c>
      <c r="BM1021" s="22" t="s">
        <v>1728</v>
      </c>
    </row>
    <row r="1022" spans="2:65" s="1" customFormat="1" ht="22.5" customHeight="1">
      <c r="B1022" s="39"/>
      <c r="C1022" s="191" t="s">
        <v>1729</v>
      </c>
      <c r="D1022" s="191" t="s">
        <v>164</v>
      </c>
      <c r="E1022" s="192" t="s">
        <v>1730</v>
      </c>
      <c r="F1022" s="193" t="s">
        <v>1731</v>
      </c>
      <c r="G1022" s="194" t="s">
        <v>182</v>
      </c>
      <c r="H1022" s="195">
        <v>52.1</v>
      </c>
      <c r="I1022" s="196"/>
      <c r="J1022" s="197">
        <f t="shared" si="10"/>
        <v>0</v>
      </c>
      <c r="K1022" s="193" t="s">
        <v>168</v>
      </c>
      <c r="L1022" s="59"/>
      <c r="M1022" s="198" t="s">
        <v>21</v>
      </c>
      <c r="N1022" s="199" t="s">
        <v>45</v>
      </c>
      <c r="O1022" s="40"/>
      <c r="P1022" s="200">
        <f t="shared" si="11"/>
        <v>0</v>
      </c>
      <c r="Q1022" s="200">
        <v>3.5E-4</v>
      </c>
      <c r="R1022" s="200">
        <f t="shared" si="12"/>
        <v>1.8235000000000001E-2</v>
      </c>
      <c r="S1022" s="200">
        <v>0</v>
      </c>
      <c r="T1022" s="201">
        <f t="shared" si="13"/>
        <v>0</v>
      </c>
      <c r="AR1022" s="22" t="s">
        <v>249</v>
      </c>
      <c r="AT1022" s="22" t="s">
        <v>164</v>
      </c>
      <c r="AU1022" s="22" t="s">
        <v>84</v>
      </c>
      <c r="AY1022" s="22" t="s">
        <v>162</v>
      </c>
      <c r="BE1022" s="202">
        <f t="shared" si="14"/>
        <v>0</v>
      </c>
      <c r="BF1022" s="202">
        <f t="shared" si="15"/>
        <v>0</v>
      </c>
      <c r="BG1022" s="202">
        <f t="shared" si="16"/>
        <v>0</v>
      </c>
      <c r="BH1022" s="202">
        <f t="shared" si="17"/>
        <v>0</v>
      </c>
      <c r="BI1022" s="202">
        <f t="shared" si="18"/>
        <v>0</v>
      </c>
      <c r="BJ1022" s="22" t="s">
        <v>82</v>
      </c>
      <c r="BK1022" s="202">
        <f t="shared" si="19"/>
        <v>0</v>
      </c>
      <c r="BL1022" s="22" t="s">
        <v>249</v>
      </c>
      <c r="BM1022" s="22" t="s">
        <v>1732</v>
      </c>
    </row>
    <row r="1023" spans="2:65" s="1" customFormat="1" ht="22.5" customHeight="1">
      <c r="B1023" s="39"/>
      <c r="C1023" s="191" t="s">
        <v>1733</v>
      </c>
      <c r="D1023" s="191" t="s">
        <v>164</v>
      </c>
      <c r="E1023" s="192" t="s">
        <v>1734</v>
      </c>
      <c r="F1023" s="193" t="s">
        <v>1735</v>
      </c>
      <c r="G1023" s="194" t="s">
        <v>182</v>
      </c>
      <c r="H1023" s="195">
        <v>44.4</v>
      </c>
      <c r="I1023" s="196"/>
      <c r="J1023" s="197">
        <f t="shared" si="10"/>
        <v>0</v>
      </c>
      <c r="K1023" s="193" t="s">
        <v>168</v>
      </c>
      <c r="L1023" s="59"/>
      <c r="M1023" s="198" t="s">
        <v>21</v>
      </c>
      <c r="N1023" s="199" t="s">
        <v>45</v>
      </c>
      <c r="O1023" s="40"/>
      <c r="P1023" s="200">
        <f t="shared" si="11"/>
        <v>0</v>
      </c>
      <c r="Q1023" s="200">
        <v>8.4000000000000003E-4</v>
      </c>
      <c r="R1023" s="200">
        <f t="shared" si="12"/>
        <v>3.7296000000000003E-2</v>
      </c>
      <c r="S1023" s="200">
        <v>0</v>
      </c>
      <c r="T1023" s="201">
        <f t="shared" si="13"/>
        <v>0</v>
      </c>
      <c r="AR1023" s="22" t="s">
        <v>249</v>
      </c>
      <c r="AT1023" s="22" t="s">
        <v>164</v>
      </c>
      <c r="AU1023" s="22" t="s">
        <v>84</v>
      </c>
      <c r="AY1023" s="22" t="s">
        <v>162</v>
      </c>
      <c r="BE1023" s="202">
        <f t="shared" si="14"/>
        <v>0</v>
      </c>
      <c r="BF1023" s="202">
        <f t="shared" si="15"/>
        <v>0</v>
      </c>
      <c r="BG1023" s="202">
        <f t="shared" si="16"/>
        <v>0</v>
      </c>
      <c r="BH1023" s="202">
        <f t="shared" si="17"/>
        <v>0</v>
      </c>
      <c r="BI1023" s="202">
        <f t="shared" si="18"/>
        <v>0</v>
      </c>
      <c r="BJ1023" s="22" t="s">
        <v>82</v>
      </c>
      <c r="BK1023" s="202">
        <f t="shared" si="19"/>
        <v>0</v>
      </c>
      <c r="BL1023" s="22" t="s">
        <v>249</v>
      </c>
      <c r="BM1023" s="22" t="s">
        <v>1736</v>
      </c>
    </row>
    <row r="1024" spans="2:65" s="1" customFormat="1" ht="22.5" customHeight="1">
      <c r="B1024" s="39"/>
      <c r="C1024" s="191" t="s">
        <v>1737</v>
      </c>
      <c r="D1024" s="191" t="s">
        <v>164</v>
      </c>
      <c r="E1024" s="192" t="s">
        <v>1738</v>
      </c>
      <c r="F1024" s="193" t="s">
        <v>1739</v>
      </c>
      <c r="G1024" s="194" t="s">
        <v>182</v>
      </c>
      <c r="H1024" s="195">
        <v>6.6</v>
      </c>
      <c r="I1024" s="196"/>
      <c r="J1024" s="197">
        <f t="shared" si="10"/>
        <v>0</v>
      </c>
      <c r="K1024" s="193" t="s">
        <v>168</v>
      </c>
      <c r="L1024" s="59"/>
      <c r="M1024" s="198" t="s">
        <v>21</v>
      </c>
      <c r="N1024" s="199" t="s">
        <v>45</v>
      </c>
      <c r="O1024" s="40"/>
      <c r="P1024" s="200">
        <f t="shared" si="11"/>
        <v>0</v>
      </c>
      <c r="Q1024" s="200">
        <v>2.2399999999999998E-3</v>
      </c>
      <c r="R1024" s="200">
        <f t="shared" si="12"/>
        <v>1.4783999999999999E-2</v>
      </c>
      <c r="S1024" s="200">
        <v>0</v>
      </c>
      <c r="T1024" s="201">
        <f t="shared" si="13"/>
        <v>0</v>
      </c>
      <c r="AR1024" s="22" t="s">
        <v>249</v>
      </c>
      <c r="AT1024" s="22" t="s">
        <v>164</v>
      </c>
      <c r="AU1024" s="22" t="s">
        <v>84</v>
      </c>
      <c r="AY1024" s="22" t="s">
        <v>162</v>
      </c>
      <c r="BE1024" s="202">
        <f t="shared" si="14"/>
        <v>0</v>
      </c>
      <c r="BF1024" s="202">
        <f t="shared" si="15"/>
        <v>0</v>
      </c>
      <c r="BG1024" s="202">
        <f t="shared" si="16"/>
        <v>0</v>
      </c>
      <c r="BH1024" s="202">
        <f t="shared" si="17"/>
        <v>0</v>
      </c>
      <c r="BI1024" s="202">
        <f t="shared" si="18"/>
        <v>0</v>
      </c>
      <c r="BJ1024" s="22" t="s">
        <v>82</v>
      </c>
      <c r="BK1024" s="202">
        <f t="shared" si="19"/>
        <v>0</v>
      </c>
      <c r="BL1024" s="22" t="s">
        <v>249</v>
      </c>
      <c r="BM1024" s="22" t="s">
        <v>1740</v>
      </c>
    </row>
    <row r="1025" spans="2:65" s="1" customFormat="1" ht="31.5" customHeight="1">
      <c r="B1025" s="39"/>
      <c r="C1025" s="191" t="s">
        <v>1741</v>
      </c>
      <c r="D1025" s="191" t="s">
        <v>164</v>
      </c>
      <c r="E1025" s="192" t="s">
        <v>1742</v>
      </c>
      <c r="F1025" s="193" t="s">
        <v>1743</v>
      </c>
      <c r="G1025" s="194" t="s">
        <v>357</v>
      </c>
      <c r="H1025" s="195">
        <v>2</v>
      </c>
      <c r="I1025" s="196"/>
      <c r="J1025" s="197">
        <f t="shared" si="10"/>
        <v>0</v>
      </c>
      <c r="K1025" s="193" t="s">
        <v>168</v>
      </c>
      <c r="L1025" s="59"/>
      <c r="M1025" s="198" t="s">
        <v>21</v>
      </c>
      <c r="N1025" s="199" t="s">
        <v>45</v>
      </c>
      <c r="O1025" s="40"/>
      <c r="P1025" s="200">
        <f t="shared" si="11"/>
        <v>0</v>
      </c>
      <c r="Q1025" s="200">
        <v>2.3500000000000001E-3</v>
      </c>
      <c r="R1025" s="200">
        <f t="shared" si="12"/>
        <v>4.7000000000000002E-3</v>
      </c>
      <c r="S1025" s="200">
        <v>0</v>
      </c>
      <c r="T1025" s="201">
        <f t="shared" si="13"/>
        <v>0</v>
      </c>
      <c r="AR1025" s="22" t="s">
        <v>249</v>
      </c>
      <c r="AT1025" s="22" t="s">
        <v>164</v>
      </c>
      <c r="AU1025" s="22" t="s">
        <v>84</v>
      </c>
      <c r="AY1025" s="22" t="s">
        <v>162</v>
      </c>
      <c r="BE1025" s="202">
        <f t="shared" si="14"/>
        <v>0</v>
      </c>
      <c r="BF1025" s="202">
        <f t="shared" si="15"/>
        <v>0</v>
      </c>
      <c r="BG1025" s="202">
        <f t="shared" si="16"/>
        <v>0</v>
      </c>
      <c r="BH1025" s="202">
        <f t="shared" si="17"/>
        <v>0</v>
      </c>
      <c r="BI1025" s="202">
        <f t="shared" si="18"/>
        <v>0</v>
      </c>
      <c r="BJ1025" s="22" t="s">
        <v>82</v>
      </c>
      <c r="BK1025" s="202">
        <f t="shared" si="19"/>
        <v>0</v>
      </c>
      <c r="BL1025" s="22" t="s">
        <v>249</v>
      </c>
      <c r="BM1025" s="22" t="s">
        <v>1744</v>
      </c>
    </row>
    <row r="1026" spans="2:65" s="1" customFormat="1" ht="22.5" customHeight="1">
      <c r="B1026" s="39"/>
      <c r="C1026" s="191" t="s">
        <v>1745</v>
      </c>
      <c r="D1026" s="191" t="s">
        <v>164</v>
      </c>
      <c r="E1026" s="192" t="s">
        <v>1746</v>
      </c>
      <c r="F1026" s="193" t="s">
        <v>1747</v>
      </c>
      <c r="G1026" s="194" t="s">
        <v>357</v>
      </c>
      <c r="H1026" s="195">
        <v>1</v>
      </c>
      <c r="I1026" s="196"/>
      <c r="J1026" s="197">
        <f t="shared" si="10"/>
        <v>0</v>
      </c>
      <c r="K1026" s="193" t="s">
        <v>168</v>
      </c>
      <c r="L1026" s="59"/>
      <c r="M1026" s="198" t="s">
        <v>21</v>
      </c>
      <c r="N1026" s="199" t="s">
        <v>45</v>
      </c>
      <c r="O1026" s="40"/>
      <c r="P1026" s="200">
        <f t="shared" si="11"/>
        <v>0</v>
      </c>
      <c r="Q1026" s="200">
        <v>1.6000000000000001E-4</v>
      </c>
      <c r="R1026" s="200">
        <f t="shared" si="12"/>
        <v>1.6000000000000001E-4</v>
      </c>
      <c r="S1026" s="200">
        <v>0</v>
      </c>
      <c r="T1026" s="201">
        <f t="shared" si="13"/>
        <v>0</v>
      </c>
      <c r="AR1026" s="22" t="s">
        <v>249</v>
      </c>
      <c r="AT1026" s="22" t="s">
        <v>164</v>
      </c>
      <c r="AU1026" s="22" t="s">
        <v>84</v>
      </c>
      <c r="AY1026" s="22" t="s">
        <v>162</v>
      </c>
      <c r="BE1026" s="202">
        <f t="shared" si="14"/>
        <v>0</v>
      </c>
      <c r="BF1026" s="202">
        <f t="shared" si="15"/>
        <v>0</v>
      </c>
      <c r="BG1026" s="202">
        <f t="shared" si="16"/>
        <v>0</v>
      </c>
      <c r="BH1026" s="202">
        <f t="shared" si="17"/>
        <v>0</v>
      </c>
      <c r="BI1026" s="202">
        <f t="shared" si="18"/>
        <v>0</v>
      </c>
      <c r="BJ1026" s="22" t="s">
        <v>82</v>
      </c>
      <c r="BK1026" s="202">
        <f t="shared" si="19"/>
        <v>0</v>
      </c>
      <c r="BL1026" s="22" t="s">
        <v>249</v>
      </c>
      <c r="BM1026" s="22" t="s">
        <v>1748</v>
      </c>
    </row>
    <row r="1027" spans="2:65" s="1" customFormat="1" ht="22.5" customHeight="1">
      <c r="B1027" s="39"/>
      <c r="C1027" s="191" t="s">
        <v>1749</v>
      </c>
      <c r="D1027" s="191" t="s">
        <v>164</v>
      </c>
      <c r="E1027" s="192" t="s">
        <v>1750</v>
      </c>
      <c r="F1027" s="193" t="s">
        <v>1751</v>
      </c>
      <c r="G1027" s="194" t="s">
        <v>357</v>
      </c>
      <c r="H1027" s="195">
        <v>2</v>
      </c>
      <c r="I1027" s="196"/>
      <c r="J1027" s="197">
        <f t="shared" si="10"/>
        <v>0</v>
      </c>
      <c r="K1027" s="193" t="s">
        <v>168</v>
      </c>
      <c r="L1027" s="59"/>
      <c r="M1027" s="198" t="s">
        <v>21</v>
      </c>
      <c r="N1027" s="199" t="s">
        <v>45</v>
      </c>
      <c r="O1027" s="40"/>
      <c r="P1027" s="200">
        <f t="shared" si="11"/>
        <v>0</v>
      </c>
      <c r="Q1027" s="200">
        <v>2.9E-4</v>
      </c>
      <c r="R1027" s="200">
        <f t="shared" si="12"/>
        <v>5.8E-4</v>
      </c>
      <c r="S1027" s="200">
        <v>0</v>
      </c>
      <c r="T1027" s="201">
        <f t="shared" si="13"/>
        <v>0</v>
      </c>
      <c r="AR1027" s="22" t="s">
        <v>249</v>
      </c>
      <c r="AT1027" s="22" t="s">
        <v>164</v>
      </c>
      <c r="AU1027" s="22" t="s">
        <v>84</v>
      </c>
      <c r="AY1027" s="22" t="s">
        <v>162</v>
      </c>
      <c r="BE1027" s="202">
        <f t="shared" si="14"/>
        <v>0</v>
      </c>
      <c r="BF1027" s="202">
        <f t="shared" si="15"/>
        <v>0</v>
      </c>
      <c r="BG1027" s="202">
        <f t="shared" si="16"/>
        <v>0</v>
      </c>
      <c r="BH1027" s="202">
        <f t="shared" si="17"/>
        <v>0</v>
      </c>
      <c r="BI1027" s="202">
        <f t="shared" si="18"/>
        <v>0</v>
      </c>
      <c r="BJ1027" s="22" t="s">
        <v>82</v>
      </c>
      <c r="BK1027" s="202">
        <f t="shared" si="19"/>
        <v>0</v>
      </c>
      <c r="BL1027" s="22" t="s">
        <v>249</v>
      </c>
      <c r="BM1027" s="22" t="s">
        <v>1752</v>
      </c>
    </row>
    <row r="1028" spans="2:65" s="1" customFormat="1" ht="31.5" customHeight="1">
      <c r="B1028" s="39"/>
      <c r="C1028" s="191" t="s">
        <v>1753</v>
      </c>
      <c r="D1028" s="191" t="s">
        <v>164</v>
      </c>
      <c r="E1028" s="192" t="s">
        <v>1754</v>
      </c>
      <c r="F1028" s="193" t="s">
        <v>1755</v>
      </c>
      <c r="G1028" s="194" t="s">
        <v>357</v>
      </c>
      <c r="H1028" s="195">
        <v>1</v>
      </c>
      <c r="I1028" s="196"/>
      <c r="J1028" s="197">
        <f t="shared" si="10"/>
        <v>0</v>
      </c>
      <c r="K1028" s="193" t="s">
        <v>168</v>
      </c>
      <c r="L1028" s="59"/>
      <c r="M1028" s="198" t="s">
        <v>21</v>
      </c>
      <c r="N1028" s="199" t="s">
        <v>45</v>
      </c>
      <c r="O1028" s="40"/>
      <c r="P1028" s="200">
        <f t="shared" si="11"/>
        <v>0</v>
      </c>
      <c r="Q1028" s="200">
        <v>0</v>
      </c>
      <c r="R1028" s="200">
        <f t="shared" si="12"/>
        <v>0</v>
      </c>
      <c r="S1028" s="200">
        <v>0</v>
      </c>
      <c r="T1028" s="201">
        <f t="shared" si="13"/>
        <v>0</v>
      </c>
      <c r="AR1028" s="22" t="s">
        <v>249</v>
      </c>
      <c r="AT1028" s="22" t="s">
        <v>164</v>
      </c>
      <c r="AU1028" s="22" t="s">
        <v>84</v>
      </c>
      <c r="AY1028" s="22" t="s">
        <v>162</v>
      </c>
      <c r="BE1028" s="202">
        <f t="shared" si="14"/>
        <v>0</v>
      </c>
      <c r="BF1028" s="202">
        <f t="shared" si="15"/>
        <v>0</v>
      </c>
      <c r="BG1028" s="202">
        <f t="shared" si="16"/>
        <v>0</v>
      </c>
      <c r="BH1028" s="202">
        <f t="shared" si="17"/>
        <v>0</v>
      </c>
      <c r="BI1028" s="202">
        <f t="shared" si="18"/>
        <v>0</v>
      </c>
      <c r="BJ1028" s="22" t="s">
        <v>82</v>
      </c>
      <c r="BK1028" s="202">
        <f t="shared" si="19"/>
        <v>0</v>
      </c>
      <c r="BL1028" s="22" t="s">
        <v>249</v>
      </c>
      <c r="BM1028" s="22" t="s">
        <v>1756</v>
      </c>
    </row>
    <row r="1029" spans="2:65" s="1" customFormat="1" ht="22.5" customHeight="1">
      <c r="B1029" s="39"/>
      <c r="C1029" s="230" t="s">
        <v>1757</v>
      </c>
      <c r="D1029" s="230" t="s">
        <v>275</v>
      </c>
      <c r="E1029" s="231" t="s">
        <v>1758</v>
      </c>
      <c r="F1029" s="232" t="s">
        <v>1759</v>
      </c>
      <c r="G1029" s="233" t="s">
        <v>357</v>
      </c>
      <c r="H1029" s="234">
        <v>1</v>
      </c>
      <c r="I1029" s="235"/>
      <c r="J1029" s="236">
        <f t="shared" si="10"/>
        <v>0</v>
      </c>
      <c r="K1029" s="232" t="s">
        <v>168</v>
      </c>
      <c r="L1029" s="237"/>
      <c r="M1029" s="238" t="s">
        <v>21</v>
      </c>
      <c r="N1029" s="239" t="s">
        <v>45</v>
      </c>
      <c r="O1029" s="40"/>
      <c r="P1029" s="200">
        <f t="shared" si="11"/>
        <v>0</v>
      </c>
      <c r="Q1029" s="200">
        <v>6.9999999999999999E-4</v>
      </c>
      <c r="R1029" s="200">
        <f t="shared" si="12"/>
        <v>6.9999999999999999E-4</v>
      </c>
      <c r="S1029" s="200">
        <v>0</v>
      </c>
      <c r="T1029" s="201">
        <f t="shared" si="13"/>
        <v>0</v>
      </c>
      <c r="AR1029" s="22" t="s">
        <v>340</v>
      </c>
      <c r="AT1029" s="22" t="s">
        <v>275</v>
      </c>
      <c r="AU1029" s="22" t="s">
        <v>84</v>
      </c>
      <c r="AY1029" s="22" t="s">
        <v>162</v>
      </c>
      <c r="BE1029" s="202">
        <f t="shared" si="14"/>
        <v>0</v>
      </c>
      <c r="BF1029" s="202">
        <f t="shared" si="15"/>
        <v>0</v>
      </c>
      <c r="BG1029" s="202">
        <f t="shared" si="16"/>
        <v>0</v>
      </c>
      <c r="BH1029" s="202">
        <f t="shared" si="17"/>
        <v>0</v>
      </c>
      <c r="BI1029" s="202">
        <f t="shared" si="18"/>
        <v>0</v>
      </c>
      <c r="BJ1029" s="22" t="s">
        <v>82</v>
      </c>
      <c r="BK1029" s="202">
        <f t="shared" si="19"/>
        <v>0</v>
      </c>
      <c r="BL1029" s="22" t="s">
        <v>249</v>
      </c>
      <c r="BM1029" s="22" t="s">
        <v>1760</v>
      </c>
    </row>
    <row r="1030" spans="2:65" s="1" customFormat="1" ht="22.5" customHeight="1">
      <c r="B1030" s="39"/>
      <c r="C1030" s="191" t="s">
        <v>1761</v>
      </c>
      <c r="D1030" s="191" t="s">
        <v>164</v>
      </c>
      <c r="E1030" s="192" t="s">
        <v>1762</v>
      </c>
      <c r="F1030" s="193" t="s">
        <v>1763</v>
      </c>
      <c r="G1030" s="194" t="s">
        <v>357</v>
      </c>
      <c r="H1030" s="195">
        <v>14</v>
      </c>
      <c r="I1030" s="196"/>
      <c r="J1030" s="197">
        <f t="shared" si="10"/>
        <v>0</v>
      </c>
      <c r="K1030" s="193" t="s">
        <v>168</v>
      </c>
      <c r="L1030" s="59"/>
      <c r="M1030" s="198" t="s">
        <v>21</v>
      </c>
      <c r="N1030" s="199" t="s">
        <v>45</v>
      </c>
      <c r="O1030" s="40"/>
      <c r="P1030" s="200">
        <f t="shared" si="11"/>
        <v>0</v>
      </c>
      <c r="Q1030" s="200">
        <v>5.0000000000000001E-4</v>
      </c>
      <c r="R1030" s="200">
        <f t="shared" si="12"/>
        <v>7.0000000000000001E-3</v>
      </c>
      <c r="S1030" s="200">
        <v>0</v>
      </c>
      <c r="T1030" s="201">
        <f t="shared" si="13"/>
        <v>0</v>
      </c>
      <c r="AR1030" s="22" t="s">
        <v>249</v>
      </c>
      <c r="AT1030" s="22" t="s">
        <v>164</v>
      </c>
      <c r="AU1030" s="22" t="s">
        <v>84</v>
      </c>
      <c r="AY1030" s="22" t="s">
        <v>162</v>
      </c>
      <c r="BE1030" s="202">
        <f t="shared" si="14"/>
        <v>0</v>
      </c>
      <c r="BF1030" s="202">
        <f t="shared" si="15"/>
        <v>0</v>
      </c>
      <c r="BG1030" s="202">
        <f t="shared" si="16"/>
        <v>0</v>
      </c>
      <c r="BH1030" s="202">
        <f t="shared" si="17"/>
        <v>0</v>
      </c>
      <c r="BI1030" s="202">
        <f t="shared" si="18"/>
        <v>0</v>
      </c>
      <c r="BJ1030" s="22" t="s">
        <v>82</v>
      </c>
      <c r="BK1030" s="202">
        <f t="shared" si="19"/>
        <v>0</v>
      </c>
      <c r="BL1030" s="22" t="s">
        <v>249</v>
      </c>
      <c r="BM1030" s="22" t="s">
        <v>1764</v>
      </c>
    </row>
    <row r="1031" spans="2:65" s="1" customFormat="1" ht="22.5" customHeight="1">
      <c r="B1031" s="39"/>
      <c r="C1031" s="191" t="s">
        <v>1765</v>
      </c>
      <c r="D1031" s="191" t="s">
        <v>164</v>
      </c>
      <c r="E1031" s="192" t="s">
        <v>1766</v>
      </c>
      <c r="F1031" s="193" t="s">
        <v>1767</v>
      </c>
      <c r="G1031" s="194" t="s">
        <v>182</v>
      </c>
      <c r="H1031" s="195">
        <v>182.6</v>
      </c>
      <c r="I1031" s="196"/>
      <c r="J1031" s="197">
        <f t="shared" si="10"/>
        <v>0</v>
      </c>
      <c r="K1031" s="193" t="s">
        <v>168</v>
      </c>
      <c r="L1031" s="59"/>
      <c r="M1031" s="198" t="s">
        <v>21</v>
      </c>
      <c r="N1031" s="199" t="s">
        <v>45</v>
      </c>
      <c r="O1031" s="40"/>
      <c r="P1031" s="200">
        <f t="shared" si="11"/>
        <v>0</v>
      </c>
      <c r="Q1031" s="200">
        <v>0</v>
      </c>
      <c r="R1031" s="200">
        <f t="shared" si="12"/>
        <v>0</v>
      </c>
      <c r="S1031" s="200">
        <v>0</v>
      </c>
      <c r="T1031" s="201">
        <f t="shared" si="13"/>
        <v>0</v>
      </c>
      <c r="AR1031" s="22" t="s">
        <v>249</v>
      </c>
      <c r="AT1031" s="22" t="s">
        <v>164</v>
      </c>
      <c r="AU1031" s="22" t="s">
        <v>84</v>
      </c>
      <c r="AY1031" s="22" t="s">
        <v>162</v>
      </c>
      <c r="BE1031" s="202">
        <f t="shared" si="14"/>
        <v>0</v>
      </c>
      <c r="BF1031" s="202">
        <f t="shared" si="15"/>
        <v>0</v>
      </c>
      <c r="BG1031" s="202">
        <f t="shared" si="16"/>
        <v>0</v>
      </c>
      <c r="BH1031" s="202">
        <f t="shared" si="17"/>
        <v>0</v>
      </c>
      <c r="BI1031" s="202">
        <f t="shared" si="18"/>
        <v>0</v>
      </c>
      <c r="BJ1031" s="22" t="s">
        <v>82</v>
      </c>
      <c r="BK1031" s="202">
        <f t="shared" si="19"/>
        <v>0</v>
      </c>
      <c r="BL1031" s="22" t="s">
        <v>249</v>
      </c>
      <c r="BM1031" s="22" t="s">
        <v>1768</v>
      </c>
    </row>
    <row r="1032" spans="2:65" s="12" customFormat="1" ht="13.5">
      <c r="B1032" s="215"/>
      <c r="C1032" s="216"/>
      <c r="D1032" s="226" t="s">
        <v>171</v>
      </c>
      <c r="E1032" s="227" t="s">
        <v>21</v>
      </c>
      <c r="F1032" s="228" t="s">
        <v>1769</v>
      </c>
      <c r="G1032" s="216"/>
      <c r="H1032" s="229">
        <v>182.6</v>
      </c>
      <c r="I1032" s="220"/>
      <c r="J1032" s="216"/>
      <c r="K1032" s="216"/>
      <c r="L1032" s="221"/>
      <c r="M1032" s="222"/>
      <c r="N1032" s="223"/>
      <c r="O1032" s="223"/>
      <c r="P1032" s="223"/>
      <c r="Q1032" s="223"/>
      <c r="R1032" s="223"/>
      <c r="S1032" s="223"/>
      <c r="T1032" s="224"/>
      <c r="AT1032" s="225" t="s">
        <v>171</v>
      </c>
      <c r="AU1032" s="225" t="s">
        <v>84</v>
      </c>
      <c r="AV1032" s="12" t="s">
        <v>84</v>
      </c>
      <c r="AW1032" s="12" t="s">
        <v>37</v>
      </c>
      <c r="AX1032" s="12" t="s">
        <v>74</v>
      </c>
      <c r="AY1032" s="225" t="s">
        <v>162</v>
      </c>
    </row>
    <row r="1033" spans="2:65" s="1" customFormat="1" ht="22.5" customHeight="1">
      <c r="B1033" s="39"/>
      <c r="C1033" s="191" t="s">
        <v>1770</v>
      </c>
      <c r="D1033" s="191" t="s">
        <v>164</v>
      </c>
      <c r="E1033" s="192" t="s">
        <v>1771</v>
      </c>
      <c r="F1033" s="193" t="s">
        <v>1772</v>
      </c>
      <c r="G1033" s="194" t="s">
        <v>182</v>
      </c>
      <c r="H1033" s="195">
        <v>21</v>
      </c>
      <c r="I1033" s="196"/>
      <c r="J1033" s="197">
        <f t="shared" ref="J1033:J1038" si="20">ROUND(I1033*H1033,2)</f>
        <v>0</v>
      </c>
      <c r="K1033" s="193" t="s">
        <v>21</v>
      </c>
      <c r="L1033" s="59"/>
      <c r="M1033" s="198" t="s">
        <v>21</v>
      </c>
      <c r="N1033" s="199" t="s">
        <v>45</v>
      </c>
      <c r="O1033" s="40"/>
      <c r="P1033" s="200">
        <f t="shared" ref="P1033:P1038" si="21">O1033*H1033</f>
        <v>0</v>
      </c>
      <c r="Q1033" s="200">
        <v>0</v>
      </c>
      <c r="R1033" s="200">
        <f t="shared" ref="R1033:R1038" si="22">Q1033*H1033</f>
        <v>0</v>
      </c>
      <c r="S1033" s="200">
        <v>0</v>
      </c>
      <c r="T1033" s="201">
        <f t="shared" ref="T1033:T1038" si="23">S1033*H1033</f>
        <v>0</v>
      </c>
      <c r="AR1033" s="22" t="s">
        <v>249</v>
      </c>
      <c r="AT1033" s="22" t="s">
        <v>164</v>
      </c>
      <c r="AU1033" s="22" t="s">
        <v>84</v>
      </c>
      <c r="AY1033" s="22" t="s">
        <v>162</v>
      </c>
      <c r="BE1033" s="202">
        <f t="shared" ref="BE1033:BE1038" si="24">IF(N1033="základní",J1033,0)</f>
        <v>0</v>
      </c>
      <c r="BF1033" s="202">
        <f t="shared" ref="BF1033:BF1038" si="25">IF(N1033="snížená",J1033,0)</f>
        <v>0</v>
      </c>
      <c r="BG1033" s="202">
        <f t="shared" ref="BG1033:BG1038" si="26">IF(N1033="zákl. přenesená",J1033,0)</f>
        <v>0</v>
      </c>
      <c r="BH1033" s="202">
        <f t="shared" ref="BH1033:BH1038" si="27">IF(N1033="sníž. přenesená",J1033,0)</f>
        <v>0</v>
      </c>
      <c r="BI1033" s="202">
        <f t="shared" ref="BI1033:BI1038" si="28">IF(N1033="nulová",J1033,0)</f>
        <v>0</v>
      </c>
      <c r="BJ1033" s="22" t="s">
        <v>82</v>
      </c>
      <c r="BK1033" s="202">
        <f t="shared" ref="BK1033:BK1038" si="29">ROUND(I1033*H1033,2)</f>
        <v>0</v>
      </c>
      <c r="BL1033" s="22" t="s">
        <v>249</v>
      </c>
      <c r="BM1033" s="22" t="s">
        <v>1773</v>
      </c>
    </row>
    <row r="1034" spans="2:65" s="1" customFormat="1" ht="22.5" customHeight="1">
      <c r="B1034" s="39"/>
      <c r="C1034" s="191" t="s">
        <v>1774</v>
      </c>
      <c r="D1034" s="191" t="s">
        <v>164</v>
      </c>
      <c r="E1034" s="192" t="s">
        <v>1775</v>
      </c>
      <c r="F1034" s="193" t="s">
        <v>1776</v>
      </c>
      <c r="G1034" s="194" t="s">
        <v>182</v>
      </c>
      <c r="H1034" s="195">
        <v>6</v>
      </c>
      <c r="I1034" s="196"/>
      <c r="J1034" s="197">
        <f t="shared" si="20"/>
        <v>0</v>
      </c>
      <c r="K1034" s="193" t="s">
        <v>21</v>
      </c>
      <c r="L1034" s="59"/>
      <c r="M1034" s="198" t="s">
        <v>21</v>
      </c>
      <c r="N1034" s="199" t="s">
        <v>45</v>
      </c>
      <c r="O1034" s="40"/>
      <c r="P1034" s="200">
        <f t="shared" si="21"/>
        <v>0</v>
      </c>
      <c r="Q1034" s="200">
        <v>0</v>
      </c>
      <c r="R1034" s="200">
        <f t="shared" si="22"/>
        <v>0</v>
      </c>
      <c r="S1034" s="200">
        <v>0</v>
      </c>
      <c r="T1034" s="201">
        <f t="shared" si="23"/>
        <v>0</v>
      </c>
      <c r="AR1034" s="22" t="s">
        <v>249</v>
      </c>
      <c r="AT1034" s="22" t="s">
        <v>164</v>
      </c>
      <c r="AU1034" s="22" t="s">
        <v>84</v>
      </c>
      <c r="AY1034" s="22" t="s">
        <v>162</v>
      </c>
      <c r="BE1034" s="202">
        <f t="shared" si="24"/>
        <v>0</v>
      </c>
      <c r="BF1034" s="202">
        <f t="shared" si="25"/>
        <v>0</v>
      </c>
      <c r="BG1034" s="202">
        <f t="shared" si="26"/>
        <v>0</v>
      </c>
      <c r="BH1034" s="202">
        <f t="shared" si="27"/>
        <v>0</v>
      </c>
      <c r="BI1034" s="202">
        <f t="shared" si="28"/>
        <v>0</v>
      </c>
      <c r="BJ1034" s="22" t="s">
        <v>82</v>
      </c>
      <c r="BK1034" s="202">
        <f t="shared" si="29"/>
        <v>0</v>
      </c>
      <c r="BL1034" s="22" t="s">
        <v>249</v>
      </c>
      <c r="BM1034" s="22" t="s">
        <v>1777</v>
      </c>
    </row>
    <row r="1035" spans="2:65" s="1" customFormat="1" ht="22.5" customHeight="1">
      <c r="B1035" s="39"/>
      <c r="C1035" s="191" t="s">
        <v>1778</v>
      </c>
      <c r="D1035" s="191" t="s">
        <v>164</v>
      </c>
      <c r="E1035" s="192" t="s">
        <v>1779</v>
      </c>
      <c r="F1035" s="193" t="s">
        <v>1780</v>
      </c>
      <c r="G1035" s="194" t="s">
        <v>182</v>
      </c>
      <c r="H1035" s="195">
        <v>2.5</v>
      </c>
      <c r="I1035" s="196"/>
      <c r="J1035" s="197">
        <f t="shared" si="20"/>
        <v>0</v>
      </c>
      <c r="K1035" s="193" t="s">
        <v>21</v>
      </c>
      <c r="L1035" s="59"/>
      <c r="M1035" s="198" t="s">
        <v>21</v>
      </c>
      <c r="N1035" s="199" t="s">
        <v>45</v>
      </c>
      <c r="O1035" s="40"/>
      <c r="P1035" s="200">
        <f t="shared" si="21"/>
        <v>0</v>
      </c>
      <c r="Q1035" s="200">
        <v>0</v>
      </c>
      <c r="R1035" s="200">
        <f t="shared" si="22"/>
        <v>0</v>
      </c>
      <c r="S1035" s="200">
        <v>0</v>
      </c>
      <c r="T1035" s="201">
        <f t="shared" si="23"/>
        <v>0</v>
      </c>
      <c r="AR1035" s="22" t="s">
        <v>249</v>
      </c>
      <c r="AT1035" s="22" t="s">
        <v>164</v>
      </c>
      <c r="AU1035" s="22" t="s">
        <v>84</v>
      </c>
      <c r="AY1035" s="22" t="s">
        <v>162</v>
      </c>
      <c r="BE1035" s="202">
        <f t="shared" si="24"/>
        <v>0</v>
      </c>
      <c r="BF1035" s="202">
        <f t="shared" si="25"/>
        <v>0</v>
      </c>
      <c r="BG1035" s="202">
        <f t="shared" si="26"/>
        <v>0</v>
      </c>
      <c r="BH1035" s="202">
        <f t="shared" si="27"/>
        <v>0</v>
      </c>
      <c r="BI1035" s="202">
        <f t="shared" si="28"/>
        <v>0</v>
      </c>
      <c r="BJ1035" s="22" t="s">
        <v>82</v>
      </c>
      <c r="BK1035" s="202">
        <f t="shared" si="29"/>
        <v>0</v>
      </c>
      <c r="BL1035" s="22" t="s">
        <v>249</v>
      </c>
      <c r="BM1035" s="22" t="s">
        <v>1781</v>
      </c>
    </row>
    <row r="1036" spans="2:65" s="1" customFormat="1" ht="31.5" customHeight="1">
      <c r="B1036" s="39"/>
      <c r="C1036" s="191" t="s">
        <v>1782</v>
      </c>
      <c r="D1036" s="191" t="s">
        <v>164</v>
      </c>
      <c r="E1036" s="192" t="s">
        <v>1783</v>
      </c>
      <c r="F1036" s="193" t="s">
        <v>1784</v>
      </c>
      <c r="G1036" s="194" t="s">
        <v>357</v>
      </c>
      <c r="H1036" s="195">
        <v>1</v>
      </c>
      <c r="I1036" s="196"/>
      <c r="J1036" s="197">
        <f t="shared" si="20"/>
        <v>0</v>
      </c>
      <c r="K1036" s="193" t="s">
        <v>21</v>
      </c>
      <c r="L1036" s="59"/>
      <c r="M1036" s="198" t="s">
        <v>21</v>
      </c>
      <c r="N1036" s="199" t="s">
        <v>45</v>
      </c>
      <c r="O1036" s="40"/>
      <c r="P1036" s="200">
        <f t="shared" si="21"/>
        <v>0</v>
      </c>
      <c r="Q1036" s="200">
        <v>0</v>
      </c>
      <c r="R1036" s="200">
        <f t="shared" si="22"/>
        <v>0</v>
      </c>
      <c r="S1036" s="200">
        <v>0</v>
      </c>
      <c r="T1036" s="201">
        <f t="shared" si="23"/>
        <v>0</v>
      </c>
      <c r="AR1036" s="22" t="s">
        <v>249</v>
      </c>
      <c r="AT1036" s="22" t="s">
        <v>164</v>
      </c>
      <c r="AU1036" s="22" t="s">
        <v>84</v>
      </c>
      <c r="AY1036" s="22" t="s">
        <v>162</v>
      </c>
      <c r="BE1036" s="202">
        <f t="shared" si="24"/>
        <v>0</v>
      </c>
      <c r="BF1036" s="202">
        <f t="shared" si="25"/>
        <v>0</v>
      </c>
      <c r="BG1036" s="202">
        <f t="shared" si="26"/>
        <v>0</v>
      </c>
      <c r="BH1036" s="202">
        <f t="shared" si="27"/>
        <v>0</v>
      </c>
      <c r="BI1036" s="202">
        <f t="shared" si="28"/>
        <v>0</v>
      </c>
      <c r="BJ1036" s="22" t="s">
        <v>82</v>
      </c>
      <c r="BK1036" s="202">
        <f t="shared" si="29"/>
        <v>0</v>
      </c>
      <c r="BL1036" s="22" t="s">
        <v>249</v>
      </c>
      <c r="BM1036" s="22" t="s">
        <v>1785</v>
      </c>
    </row>
    <row r="1037" spans="2:65" s="1" customFormat="1" ht="31.5" customHeight="1">
      <c r="B1037" s="39"/>
      <c r="C1037" s="191" t="s">
        <v>1786</v>
      </c>
      <c r="D1037" s="191" t="s">
        <v>164</v>
      </c>
      <c r="E1037" s="192" t="s">
        <v>1787</v>
      </c>
      <c r="F1037" s="193" t="s">
        <v>1788</v>
      </c>
      <c r="G1037" s="194" t="s">
        <v>357</v>
      </c>
      <c r="H1037" s="195">
        <v>1</v>
      </c>
      <c r="I1037" s="196"/>
      <c r="J1037" s="197">
        <f t="shared" si="20"/>
        <v>0</v>
      </c>
      <c r="K1037" s="193" t="s">
        <v>21</v>
      </c>
      <c r="L1037" s="59"/>
      <c r="M1037" s="198" t="s">
        <v>21</v>
      </c>
      <c r="N1037" s="199" t="s">
        <v>45</v>
      </c>
      <c r="O1037" s="40"/>
      <c r="P1037" s="200">
        <f t="shared" si="21"/>
        <v>0</v>
      </c>
      <c r="Q1037" s="200">
        <v>0</v>
      </c>
      <c r="R1037" s="200">
        <f t="shared" si="22"/>
        <v>0</v>
      </c>
      <c r="S1037" s="200">
        <v>0</v>
      </c>
      <c r="T1037" s="201">
        <f t="shared" si="23"/>
        <v>0</v>
      </c>
      <c r="AR1037" s="22" t="s">
        <v>249</v>
      </c>
      <c r="AT1037" s="22" t="s">
        <v>164</v>
      </c>
      <c r="AU1037" s="22" t="s">
        <v>84</v>
      </c>
      <c r="AY1037" s="22" t="s">
        <v>162</v>
      </c>
      <c r="BE1037" s="202">
        <f t="shared" si="24"/>
        <v>0</v>
      </c>
      <c r="BF1037" s="202">
        <f t="shared" si="25"/>
        <v>0</v>
      </c>
      <c r="BG1037" s="202">
        <f t="shared" si="26"/>
        <v>0</v>
      </c>
      <c r="BH1037" s="202">
        <f t="shared" si="27"/>
        <v>0</v>
      </c>
      <c r="BI1037" s="202">
        <f t="shared" si="28"/>
        <v>0</v>
      </c>
      <c r="BJ1037" s="22" t="s">
        <v>82</v>
      </c>
      <c r="BK1037" s="202">
        <f t="shared" si="29"/>
        <v>0</v>
      </c>
      <c r="BL1037" s="22" t="s">
        <v>249</v>
      </c>
      <c r="BM1037" s="22" t="s">
        <v>1789</v>
      </c>
    </row>
    <row r="1038" spans="2:65" s="1" customFormat="1" ht="31.5" customHeight="1">
      <c r="B1038" s="39"/>
      <c r="C1038" s="191" t="s">
        <v>1790</v>
      </c>
      <c r="D1038" s="191" t="s">
        <v>164</v>
      </c>
      <c r="E1038" s="192" t="s">
        <v>1791</v>
      </c>
      <c r="F1038" s="193" t="s">
        <v>1792</v>
      </c>
      <c r="G1038" s="194" t="s">
        <v>257</v>
      </c>
      <c r="H1038" s="195">
        <v>0.33700000000000002</v>
      </c>
      <c r="I1038" s="196"/>
      <c r="J1038" s="197">
        <f t="shared" si="20"/>
        <v>0</v>
      </c>
      <c r="K1038" s="193" t="s">
        <v>168</v>
      </c>
      <c r="L1038" s="59"/>
      <c r="M1038" s="198" t="s">
        <v>21</v>
      </c>
      <c r="N1038" s="199" t="s">
        <v>45</v>
      </c>
      <c r="O1038" s="40"/>
      <c r="P1038" s="200">
        <f t="shared" si="21"/>
        <v>0</v>
      </c>
      <c r="Q1038" s="200">
        <v>0</v>
      </c>
      <c r="R1038" s="200">
        <f t="shared" si="22"/>
        <v>0</v>
      </c>
      <c r="S1038" s="200">
        <v>0</v>
      </c>
      <c r="T1038" s="201">
        <f t="shared" si="23"/>
        <v>0</v>
      </c>
      <c r="AR1038" s="22" t="s">
        <v>249</v>
      </c>
      <c r="AT1038" s="22" t="s">
        <v>164</v>
      </c>
      <c r="AU1038" s="22" t="s">
        <v>84</v>
      </c>
      <c r="AY1038" s="22" t="s">
        <v>162</v>
      </c>
      <c r="BE1038" s="202">
        <f t="shared" si="24"/>
        <v>0</v>
      </c>
      <c r="BF1038" s="202">
        <f t="shared" si="25"/>
        <v>0</v>
      </c>
      <c r="BG1038" s="202">
        <f t="shared" si="26"/>
        <v>0</v>
      </c>
      <c r="BH1038" s="202">
        <f t="shared" si="27"/>
        <v>0</v>
      </c>
      <c r="BI1038" s="202">
        <f t="shared" si="28"/>
        <v>0</v>
      </c>
      <c r="BJ1038" s="22" t="s">
        <v>82</v>
      </c>
      <c r="BK1038" s="202">
        <f t="shared" si="29"/>
        <v>0</v>
      </c>
      <c r="BL1038" s="22" t="s">
        <v>249</v>
      </c>
      <c r="BM1038" s="22" t="s">
        <v>1793</v>
      </c>
    </row>
    <row r="1039" spans="2:65" s="10" customFormat="1" ht="29.85" customHeight="1">
      <c r="B1039" s="174"/>
      <c r="C1039" s="175"/>
      <c r="D1039" s="188" t="s">
        <v>73</v>
      </c>
      <c r="E1039" s="189" t="s">
        <v>1794</v>
      </c>
      <c r="F1039" s="189" t="s">
        <v>1795</v>
      </c>
      <c r="G1039" s="175"/>
      <c r="H1039" s="175"/>
      <c r="I1039" s="178"/>
      <c r="J1039" s="190">
        <f>BK1039</f>
        <v>0</v>
      </c>
      <c r="K1039" s="175"/>
      <c r="L1039" s="180"/>
      <c r="M1039" s="181"/>
      <c r="N1039" s="182"/>
      <c r="O1039" s="182"/>
      <c r="P1039" s="183">
        <f>SUM(P1040:P1047)</f>
        <v>0</v>
      </c>
      <c r="Q1039" s="182"/>
      <c r="R1039" s="183">
        <f>SUM(R1040:R1047)</f>
        <v>0.60869909020000001</v>
      </c>
      <c r="S1039" s="182"/>
      <c r="T1039" s="184">
        <f>SUM(T1040:T1047)</f>
        <v>0</v>
      </c>
      <c r="AR1039" s="185" t="s">
        <v>84</v>
      </c>
      <c r="AT1039" s="186" t="s">
        <v>73</v>
      </c>
      <c r="AU1039" s="186" t="s">
        <v>82</v>
      </c>
      <c r="AY1039" s="185" t="s">
        <v>162</v>
      </c>
      <c r="BK1039" s="187">
        <f>SUM(BK1040:BK1047)</f>
        <v>0</v>
      </c>
    </row>
    <row r="1040" spans="2:65" s="1" customFormat="1" ht="31.5" customHeight="1">
      <c r="B1040" s="39"/>
      <c r="C1040" s="191" t="s">
        <v>1796</v>
      </c>
      <c r="D1040" s="191" t="s">
        <v>164</v>
      </c>
      <c r="E1040" s="192" t="s">
        <v>1797</v>
      </c>
      <c r="F1040" s="193" t="s">
        <v>1798</v>
      </c>
      <c r="G1040" s="194" t="s">
        <v>182</v>
      </c>
      <c r="H1040" s="195">
        <v>48.2</v>
      </c>
      <c r="I1040" s="196"/>
      <c r="J1040" s="197">
        <f>ROUND(I1040*H1040,2)</f>
        <v>0</v>
      </c>
      <c r="K1040" s="193" t="s">
        <v>168</v>
      </c>
      <c r="L1040" s="59"/>
      <c r="M1040" s="198" t="s">
        <v>21</v>
      </c>
      <c r="N1040" s="199" t="s">
        <v>45</v>
      </c>
      <c r="O1040" s="40"/>
      <c r="P1040" s="200">
        <f>O1040*H1040</f>
        <v>0</v>
      </c>
      <c r="Q1040" s="200">
        <v>6.6E-4</v>
      </c>
      <c r="R1040" s="200">
        <f>Q1040*H1040</f>
        <v>3.1812E-2</v>
      </c>
      <c r="S1040" s="200">
        <v>0</v>
      </c>
      <c r="T1040" s="201">
        <f>S1040*H1040</f>
        <v>0</v>
      </c>
      <c r="AR1040" s="22" t="s">
        <v>249</v>
      </c>
      <c r="AT1040" s="22" t="s">
        <v>164</v>
      </c>
      <c r="AU1040" s="22" t="s">
        <v>84</v>
      </c>
      <c r="AY1040" s="22" t="s">
        <v>162</v>
      </c>
      <c r="BE1040" s="202">
        <f>IF(N1040="základní",J1040,0)</f>
        <v>0</v>
      </c>
      <c r="BF1040" s="202">
        <f>IF(N1040="snížená",J1040,0)</f>
        <v>0</v>
      </c>
      <c r="BG1040" s="202">
        <f>IF(N1040="zákl. přenesená",J1040,0)</f>
        <v>0</v>
      </c>
      <c r="BH1040" s="202">
        <f>IF(N1040="sníž. přenesená",J1040,0)</f>
        <v>0</v>
      </c>
      <c r="BI1040" s="202">
        <f>IF(N1040="nulová",J1040,0)</f>
        <v>0</v>
      </c>
      <c r="BJ1040" s="22" t="s">
        <v>82</v>
      </c>
      <c r="BK1040" s="202">
        <f>ROUND(I1040*H1040,2)</f>
        <v>0</v>
      </c>
      <c r="BL1040" s="22" t="s">
        <v>249</v>
      </c>
      <c r="BM1040" s="22" t="s">
        <v>1799</v>
      </c>
    </row>
    <row r="1041" spans="2:65" s="1" customFormat="1" ht="31.5" customHeight="1">
      <c r="B1041" s="39"/>
      <c r="C1041" s="191" t="s">
        <v>1800</v>
      </c>
      <c r="D1041" s="191" t="s">
        <v>164</v>
      </c>
      <c r="E1041" s="192" t="s">
        <v>1801</v>
      </c>
      <c r="F1041" s="193" t="s">
        <v>1802</v>
      </c>
      <c r="G1041" s="194" t="s">
        <v>182</v>
      </c>
      <c r="H1041" s="195">
        <v>481.9</v>
      </c>
      <c r="I1041" s="196"/>
      <c r="J1041" s="197">
        <f>ROUND(I1041*H1041,2)</f>
        <v>0</v>
      </c>
      <c r="K1041" s="193" t="s">
        <v>168</v>
      </c>
      <c r="L1041" s="59"/>
      <c r="M1041" s="198" t="s">
        <v>21</v>
      </c>
      <c r="N1041" s="199" t="s">
        <v>45</v>
      </c>
      <c r="O1041" s="40"/>
      <c r="P1041" s="200">
        <f>O1041*H1041</f>
        <v>0</v>
      </c>
      <c r="Q1041" s="200">
        <v>9.0993200000000002E-4</v>
      </c>
      <c r="R1041" s="200">
        <f>Q1041*H1041</f>
        <v>0.4384962308</v>
      </c>
      <c r="S1041" s="200">
        <v>0</v>
      </c>
      <c r="T1041" s="201">
        <f>S1041*H1041</f>
        <v>0</v>
      </c>
      <c r="AR1041" s="22" t="s">
        <v>249</v>
      </c>
      <c r="AT1041" s="22" t="s">
        <v>164</v>
      </c>
      <c r="AU1041" s="22" t="s">
        <v>84</v>
      </c>
      <c r="AY1041" s="22" t="s">
        <v>162</v>
      </c>
      <c r="BE1041" s="202">
        <f>IF(N1041="základní",J1041,0)</f>
        <v>0</v>
      </c>
      <c r="BF1041" s="202">
        <f>IF(N1041="snížená",J1041,0)</f>
        <v>0</v>
      </c>
      <c r="BG1041" s="202">
        <f>IF(N1041="zákl. přenesená",J1041,0)</f>
        <v>0</v>
      </c>
      <c r="BH1041" s="202">
        <f>IF(N1041="sníž. přenesená",J1041,0)</f>
        <v>0</v>
      </c>
      <c r="BI1041" s="202">
        <f>IF(N1041="nulová",J1041,0)</f>
        <v>0</v>
      </c>
      <c r="BJ1041" s="22" t="s">
        <v>82</v>
      </c>
      <c r="BK1041" s="202">
        <f>ROUND(I1041*H1041,2)</f>
        <v>0</v>
      </c>
      <c r="BL1041" s="22" t="s">
        <v>249</v>
      </c>
      <c r="BM1041" s="22" t="s">
        <v>1803</v>
      </c>
    </row>
    <row r="1042" spans="2:65" s="1" customFormat="1" ht="44.25" customHeight="1">
      <c r="B1042" s="39"/>
      <c r="C1042" s="191" t="s">
        <v>1804</v>
      </c>
      <c r="D1042" s="191" t="s">
        <v>164</v>
      </c>
      <c r="E1042" s="192" t="s">
        <v>1805</v>
      </c>
      <c r="F1042" s="193" t="s">
        <v>1806</v>
      </c>
      <c r="G1042" s="194" t="s">
        <v>182</v>
      </c>
      <c r="H1042" s="195">
        <v>481.9</v>
      </c>
      <c r="I1042" s="196"/>
      <c r="J1042" s="197">
        <f>ROUND(I1042*H1042,2)</f>
        <v>0</v>
      </c>
      <c r="K1042" s="193" t="s">
        <v>168</v>
      </c>
      <c r="L1042" s="59"/>
      <c r="M1042" s="198" t="s">
        <v>21</v>
      </c>
      <c r="N1042" s="199" t="s">
        <v>45</v>
      </c>
      <c r="O1042" s="40"/>
      <c r="P1042" s="200">
        <f>O1042*H1042</f>
        <v>0</v>
      </c>
      <c r="Q1042" s="200">
        <v>6.7399999999999998E-5</v>
      </c>
      <c r="R1042" s="200">
        <f>Q1042*H1042</f>
        <v>3.2480059999999998E-2</v>
      </c>
      <c r="S1042" s="200">
        <v>0</v>
      </c>
      <c r="T1042" s="201">
        <f>S1042*H1042</f>
        <v>0</v>
      </c>
      <c r="AR1042" s="22" t="s">
        <v>249</v>
      </c>
      <c r="AT1042" s="22" t="s">
        <v>164</v>
      </c>
      <c r="AU1042" s="22" t="s">
        <v>84</v>
      </c>
      <c r="AY1042" s="22" t="s">
        <v>162</v>
      </c>
      <c r="BE1042" s="202">
        <f>IF(N1042="základní",J1042,0)</f>
        <v>0</v>
      </c>
      <c r="BF1042" s="202">
        <f>IF(N1042="snížená",J1042,0)</f>
        <v>0</v>
      </c>
      <c r="BG1042" s="202">
        <f>IF(N1042="zákl. přenesená",J1042,0)</f>
        <v>0</v>
      </c>
      <c r="BH1042" s="202">
        <f>IF(N1042="sníž. přenesená",J1042,0)</f>
        <v>0</v>
      </c>
      <c r="BI1042" s="202">
        <f>IF(N1042="nulová",J1042,0)</f>
        <v>0</v>
      </c>
      <c r="BJ1042" s="22" t="s">
        <v>82</v>
      </c>
      <c r="BK1042" s="202">
        <f>ROUND(I1042*H1042,2)</f>
        <v>0</v>
      </c>
      <c r="BL1042" s="22" t="s">
        <v>249</v>
      </c>
      <c r="BM1042" s="22" t="s">
        <v>1807</v>
      </c>
    </row>
    <row r="1043" spans="2:65" s="1" customFormat="1" ht="31.5" customHeight="1">
      <c r="B1043" s="39"/>
      <c r="C1043" s="191" t="s">
        <v>1808</v>
      </c>
      <c r="D1043" s="191" t="s">
        <v>164</v>
      </c>
      <c r="E1043" s="192" t="s">
        <v>1809</v>
      </c>
      <c r="F1043" s="193" t="s">
        <v>1810</v>
      </c>
      <c r="G1043" s="194" t="s">
        <v>182</v>
      </c>
      <c r="H1043" s="195">
        <v>530.1</v>
      </c>
      <c r="I1043" s="196"/>
      <c r="J1043" s="197">
        <f>ROUND(I1043*H1043,2)</f>
        <v>0</v>
      </c>
      <c r="K1043" s="193" t="s">
        <v>168</v>
      </c>
      <c r="L1043" s="59"/>
      <c r="M1043" s="198" t="s">
        <v>21</v>
      </c>
      <c r="N1043" s="199" t="s">
        <v>45</v>
      </c>
      <c r="O1043" s="40"/>
      <c r="P1043" s="200">
        <f>O1043*H1043</f>
        <v>0</v>
      </c>
      <c r="Q1043" s="200">
        <v>1.8979399999999999E-4</v>
      </c>
      <c r="R1043" s="200">
        <f>Q1043*H1043</f>
        <v>0.10060979940000001</v>
      </c>
      <c r="S1043" s="200">
        <v>0</v>
      </c>
      <c r="T1043" s="201">
        <f>S1043*H1043</f>
        <v>0</v>
      </c>
      <c r="AR1043" s="22" t="s">
        <v>249</v>
      </c>
      <c r="AT1043" s="22" t="s">
        <v>164</v>
      </c>
      <c r="AU1043" s="22" t="s">
        <v>84</v>
      </c>
      <c r="AY1043" s="22" t="s">
        <v>162</v>
      </c>
      <c r="BE1043" s="202">
        <f>IF(N1043="základní",J1043,0)</f>
        <v>0</v>
      </c>
      <c r="BF1043" s="202">
        <f>IF(N1043="snížená",J1043,0)</f>
        <v>0</v>
      </c>
      <c r="BG1043" s="202">
        <f>IF(N1043="zákl. přenesená",J1043,0)</f>
        <v>0</v>
      </c>
      <c r="BH1043" s="202">
        <f>IF(N1043="sníž. přenesená",J1043,0)</f>
        <v>0</v>
      </c>
      <c r="BI1043" s="202">
        <f>IF(N1043="nulová",J1043,0)</f>
        <v>0</v>
      </c>
      <c r="BJ1043" s="22" t="s">
        <v>82</v>
      </c>
      <c r="BK1043" s="202">
        <f>ROUND(I1043*H1043,2)</f>
        <v>0</v>
      </c>
      <c r="BL1043" s="22" t="s">
        <v>249</v>
      </c>
      <c r="BM1043" s="22" t="s">
        <v>1811</v>
      </c>
    </row>
    <row r="1044" spans="2:65" s="12" customFormat="1" ht="13.5">
      <c r="B1044" s="215"/>
      <c r="C1044" s="216"/>
      <c r="D1044" s="226" t="s">
        <v>171</v>
      </c>
      <c r="E1044" s="227" t="s">
        <v>21</v>
      </c>
      <c r="F1044" s="228" t="s">
        <v>1812</v>
      </c>
      <c r="G1044" s="216"/>
      <c r="H1044" s="229">
        <v>530.1</v>
      </c>
      <c r="I1044" s="220"/>
      <c r="J1044" s="216"/>
      <c r="K1044" s="216"/>
      <c r="L1044" s="221"/>
      <c r="M1044" s="222"/>
      <c r="N1044" s="223"/>
      <c r="O1044" s="223"/>
      <c r="P1044" s="223"/>
      <c r="Q1044" s="223"/>
      <c r="R1044" s="223"/>
      <c r="S1044" s="223"/>
      <c r="T1044" s="224"/>
      <c r="AT1044" s="225" t="s">
        <v>171</v>
      </c>
      <c r="AU1044" s="225" t="s">
        <v>84</v>
      </c>
      <c r="AV1044" s="12" t="s">
        <v>84</v>
      </c>
      <c r="AW1044" s="12" t="s">
        <v>37</v>
      </c>
      <c r="AX1044" s="12" t="s">
        <v>74</v>
      </c>
      <c r="AY1044" s="225" t="s">
        <v>162</v>
      </c>
    </row>
    <row r="1045" spans="2:65" s="1" customFormat="1" ht="31.5" customHeight="1">
      <c r="B1045" s="39"/>
      <c r="C1045" s="191" t="s">
        <v>1813</v>
      </c>
      <c r="D1045" s="191" t="s">
        <v>164</v>
      </c>
      <c r="E1045" s="192" t="s">
        <v>1814</v>
      </c>
      <c r="F1045" s="193" t="s">
        <v>1815</v>
      </c>
      <c r="G1045" s="194" t="s">
        <v>182</v>
      </c>
      <c r="H1045" s="195">
        <v>530.1</v>
      </c>
      <c r="I1045" s="196"/>
      <c r="J1045" s="197">
        <f>ROUND(I1045*H1045,2)</f>
        <v>0</v>
      </c>
      <c r="K1045" s="193" t="s">
        <v>168</v>
      </c>
      <c r="L1045" s="59"/>
      <c r="M1045" s="198" t="s">
        <v>21</v>
      </c>
      <c r="N1045" s="199" t="s">
        <v>45</v>
      </c>
      <c r="O1045" s="40"/>
      <c r="P1045" s="200">
        <f>O1045*H1045</f>
        <v>0</v>
      </c>
      <c r="Q1045" s="200">
        <v>1.0000000000000001E-5</v>
      </c>
      <c r="R1045" s="200">
        <f>Q1045*H1045</f>
        <v>5.301000000000001E-3</v>
      </c>
      <c r="S1045" s="200">
        <v>0</v>
      </c>
      <c r="T1045" s="201">
        <f>S1045*H1045</f>
        <v>0</v>
      </c>
      <c r="AR1045" s="22" t="s">
        <v>249</v>
      </c>
      <c r="AT1045" s="22" t="s">
        <v>164</v>
      </c>
      <c r="AU1045" s="22" t="s">
        <v>84</v>
      </c>
      <c r="AY1045" s="22" t="s">
        <v>162</v>
      </c>
      <c r="BE1045" s="202">
        <f>IF(N1045="základní",J1045,0)</f>
        <v>0</v>
      </c>
      <c r="BF1045" s="202">
        <f>IF(N1045="snížená",J1045,0)</f>
        <v>0</v>
      </c>
      <c r="BG1045" s="202">
        <f>IF(N1045="zákl. přenesená",J1045,0)</f>
        <v>0</v>
      </c>
      <c r="BH1045" s="202">
        <f>IF(N1045="sníž. přenesená",J1045,0)</f>
        <v>0</v>
      </c>
      <c r="BI1045" s="202">
        <f>IF(N1045="nulová",J1045,0)</f>
        <v>0</v>
      </c>
      <c r="BJ1045" s="22" t="s">
        <v>82</v>
      </c>
      <c r="BK1045" s="202">
        <f>ROUND(I1045*H1045,2)</f>
        <v>0</v>
      </c>
      <c r="BL1045" s="22" t="s">
        <v>249</v>
      </c>
      <c r="BM1045" s="22" t="s">
        <v>1816</v>
      </c>
    </row>
    <row r="1046" spans="2:65" s="1" customFormat="1" ht="22.5" customHeight="1">
      <c r="B1046" s="39"/>
      <c r="C1046" s="191" t="s">
        <v>1817</v>
      </c>
      <c r="D1046" s="191" t="s">
        <v>164</v>
      </c>
      <c r="E1046" s="192" t="s">
        <v>1818</v>
      </c>
      <c r="F1046" s="193" t="s">
        <v>1819</v>
      </c>
      <c r="G1046" s="194" t="s">
        <v>182</v>
      </c>
      <c r="H1046" s="195">
        <v>337.3</v>
      </c>
      <c r="I1046" s="196"/>
      <c r="J1046" s="197">
        <f>ROUND(I1046*H1046,2)</f>
        <v>0</v>
      </c>
      <c r="K1046" s="193" t="s">
        <v>21</v>
      </c>
      <c r="L1046" s="59"/>
      <c r="M1046" s="198" t="s">
        <v>21</v>
      </c>
      <c r="N1046" s="199" t="s">
        <v>45</v>
      </c>
      <c r="O1046" s="40"/>
      <c r="P1046" s="200">
        <f>O1046*H1046</f>
        <v>0</v>
      </c>
      <c r="Q1046" s="200">
        <v>0</v>
      </c>
      <c r="R1046" s="200">
        <f>Q1046*H1046</f>
        <v>0</v>
      </c>
      <c r="S1046" s="200">
        <v>0</v>
      </c>
      <c r="T1046" s="201">
        <f>S1046*H1046</f>
        <v>0</v>
      </c>
      <c r="AR1046" s="22" t="s">
        <v>249</v>
      </c>
      <c r="AT1046" s="22" t="s">
        <v>164</v>
      </c>
      <c r="AU1046" s="22" t="s">
        <v>84</v>
      </c>
      <c r="AY1046" s="22" t="s">
        <v>162</v>
      </c>
      <c r="BE1046" s="202">
        <f>IF(N1046="základní",J1046,0)</f>
        <v>0</v>
      </c>
      <c r="BF1046" s="202">
        <f>IF(N1046="snížená",J1046,0)</f>
        <v>0</v>
      </c>
      <c r="BG1046" s="202">
        <f>IF(N1046="zákl. přenesená",J1046,0)</f>
        <v>0</v>
      </c>
      <c r="BH1046" s="202">
        <f>IF(N1046="sníž. přenesená",J1046,0)</f>
        <v>0</v>
      </c>
      <c r="BI1046" s="202">
        <f>IF(N1046="nulová",J1046,0)</f>
        <v>0</v>
      </c>
      <c r="BJ1046" s="22" t="s">
        <v>82</v>
      </c>
      <c r="BK1046" s="202">
        <f>ROUND(I1046*H1046,2)</f>
        <v>0</v>
      </c>
      <c r="BL1046" s="22" t="s">
        <v>249</v>
      </c>
      <c r="BM1046" s="22" t="s">
        <v>1820</v>
      </c>
    </row>
    <row r="1047" spans="2:65" s="1" customFormat="1" ht="31.5" customHeight="1">
      <c r="B1047" s="39"/>
      <c r="C1047" s="191" t="s">
        <v>1821</v>
      </c>
      <c r="D1047" s="191" t="s">
        <v>164</v>
      </c>
      <c r="E1047" s="192" t="s">
        <v>1822</v>
      </c>
      <c r="F1047" s="193" t="s">
        <v>1823</v>
      </c>
      <c r="G1047" s="194" t="s">
        <v>257</v>
      </c>
      <c r="H1047" s="195">
        <v>0.60899999999999999</v>
      </c>
      <c r="I1047" s="196"/>
      <c r="J1047" s="197">
        <f>ROUND(I1047*H1047,2)</f>
        <v>0</v>
      </c>
      <c r="K1047" s="193" t="s">
        <v>168</v>
      </c>
      <c r="L1047" s="59"/>
      <c r="M1047" s="198" t="s">
        <v>21</v>
      </c>
      <c r="N1047" s="199" t="s">
        <v>45</v>
      </c>
      <c r="O1047" s="40"/>
      <c r="P1047" s="200">
        <f>O1047*H1047</f>
        <v>0</v>
      </c>
      <c r="Q1047" s="200">
        <v>0</v>
      </c>
      <c r="R1047" s="200">
        <f>Q1047*H1047</f>
        <v>0</v>
      </c>
      <c r="S1047" s="200">
        <v>0</v>
      </c>
      <c r="T1047" s="201">
        <f>S1047*H1047</f>
        <v>0</v>
      </c>
      <c r="AR1047" s="22" t="s">
        <v>249</v>
      </c>
      <c r="AT1047" s="22" t="s">
        <v>164</v>
      </c>
      <c r="AU1047" s="22" t="s">
        <v>84</v>
      </c>
      <c r="AY1047" s="22" t="s">
        <v>162</v>
      </c>
      <c r="BE1047" s="202">
        <f>IF(N1047="základní",J1047,0)</f>
        <v>0</v>
      </c>
      <c r="BF1047" s="202">
        <f>IF(N1047="snížená",J1047,0)</f>
        <v>0</v>
      </c>
      <c r="BG1047" s="202">
        <f>IF(N1047="zákl. přenesená",J1047,0)</f>
        <v>0</v>
      </c>
      <c r="BH1047" s="202">
        <f>IF(N1047="sníž. přenesená",J1047,0)</f>
        <v>0</v>
      </c>
      <c r="BI1047" s="202">
        <f>IF(N1047="nulová",J1047,0)</f>
        <v>0</v>
      </c>
      <c r="BJ1047" s="22" t="s">
        <v>82</v>
      </c>
      <c r="BK1047" s="202">
        <f>ROUND(I1047*H1047,2)</f>
        <v>0</v>
      </c>
      <c r="BL1047" s="22" t="s">
        <v>249</v>
      </c>
      <c r="BM1047" s="22" t="s">
        <v>1824</v>
      </c>
    </row>
    <row r="1048" spans="2:65" s="10" customFormat="1" ht="29.85" customHeight="1">
      <c r="B1048" s="174"/>
      <c r="C1048" s="175"/>
      <c r="D1048" s="188" t="s">
        <v>73</v>
      </c>
      <c r="E1048" s="189" t="s">
        <v>1825</v>
      </c>
      <c r="F1048" s="189" t="s">
        <v>1826</v>
      </c>
      <c r="G1048" s="175"/>
      <c r="H1048" s="175"/>
      <c r="I1048" s="178"/>
      <c r="J1048" s="190">
        <f>BK1048</f>
        <v>0</v>
      </c>
      <c r="K1048" s="175"/>
      <c r="L1048" s="180"/>
      <c r="M1048" s="181"/>
      <c r="N1048" s="182"/>
      <c r="O1048" s="182"/>
      <c r="P1048" s="183">
        <f>SUM(P1049:P1074)</f>
        <v>0</v>
      </c>
      <c r="Q1048" s="182"/>
      <c r="R1048" s="183">
        <f>SUM(R1049:R1074)</f>
        <v>0.97806457499999999</v>
      </c>
      <c r="S1048" s="182"/>
      <c r="T1048" s="184">
        <f>SUM(T1049:T1074)</f>
        <v>0</v>
      </c>
      <c r="AR1048" s="185" t="s">
        <v>84</v>
      </c>
      <c r="AT1048" s="186" t="s">
        <v>73</v>
      </c>
      <c r="AU1048" s="186" t="s">
        <v>82</v>
      </c>
      <c r="AY1048" s="185" t="s">
        <v>162</v>
      </c>
      <c r="BK1048" s="187">
        <f>SUM(BK1049:BK1074)</f>
        <v>0</v>
      </c>
    </row>
    <row r="1049" spans="2:65" s="1" customFormat="1" ht="22.5" customHeight="1">
      <c r="B1049" s="39"/>
      <c r="C1049" s="191" t="s">
        <v>1827</v>
      </c>
      <c r="D1049" s="191" t="s">
        <v>164</v>
      </c>
      <c r="E1049" s="192" t="s">
        <v>1828</v>
      </c>
      <c r="F1049" s="193" t="s">
        <v>1829</v>
      </c>
      <c r="G1049" s="194" t="s">
        <v>1830</v>
      </c>
      <c r="H1049" s="195">
        <v>10</v>
      </c>
      <c r="I1049" s="196"/>
      <c r="J1049" s="197">
        <f t="shared" ref="J1049:J1055" si="30">ROUND(I1049*H1049,2)</f>
        <v>0</v>
      </c>
      <c r="K1049" s="193" t="s">
        <v>168</v>
      </c>
      <c r="L1049" s="59"/>
      <c r="M1049" s="198" t="s">
        <v>21</v>
      </c>
      <c r="N1049" s="199" t="s">
        <v>45</v>
      </c>
      <c r="O1049" s="40"/>
      <c r="P1049" s="200">
        <f t="shared" ref="P1049:P1055" si="31">O1049*H1049</f>
        <v>0</v>
      </c>
      <c r="Q1049" s="200">
        <v>3.2234099999999999E-3</v>
      </c>
      <c r="R1049" s="200">
        <f t="shared" ref="R1049:R1055" si="32">Q1049*H1049</f>
        <v>3.2234100000000002E-2</v>
      </c>
      <c r="S1049" s="200">
        <v>0</v>
      </c>
      <c r="T1049" s="201">
        <f t="shared" ref="T1049:T1055" si="33">S1049*H1049</f>
        <v>0</v>
      </c>
      <c r="AR1049" s="22" t="s">
        <v>249</v>
      </c>
      <c r="AT1049" s="22" t="s">
        <v>164</v>
      </c>
      <c r="AU1049" s="22" t="s">
        <v>84</v>
      </c>
      <c r="AY1049" s="22" t="s">
        <v>162</v>
      </c>
      <c r="BE1049" s="202">
        <f t="shared" ref="BE1049:BE1055" si="34">IF(N1049="základní",J1049,0)</f>
        <v>0</v>
      </c>
      <c r="BF1049" s="202">
        <f t="shared" ref="BF1049:BF1055" si="35">IF(N1049="snížená",J1049,0)</f>
        <v>0</v>
      </c>
      <c r="BG1049" s="202">
        <f t="shared" ref="BG1049:BG1055" si="36">IF(N1049="zákl. přenesená",J1049,0)</f>
        <v>0</v>
      </c>
      <c r="BH1049" s="202">
        <f t="shared" ref="BH1049:BH1055" si="37">IF(N1049="sníž. přenesená",J1049,0)</f>
        <v>0</v>
      </c>
      <c r="BI1049" s="202">
        <f t="shared" ref="BI1049:BI1055" si="38">IF(N1049="nulová",J1049,0)</f>
        <v>0</v>
      </c>
      <c r="BJ1049" s="22" t="s">
        <v>82</v>
      </c>
      <c r="BK1049" s="202">
        <f t="shared" ref="BK1049:BK1055" si="39">ROUND(I1049*H1049,2)</f>
        <v>0</v>
      </c>
      <c r="BL1049" s="22" t="s">
        <v>249</v>
      </c>
      <c r="BM1049" s="22" t="s">
        <v>1831</v>
      </c>
    </row>
    <row r="1050" spans="2:65" s="1" customFormat="1" ht="31.5" customHeight="1">
      <c r="B1050" s="39"/>
      <c r="C1050" s="191" t="s">
        <v>1832</v>
      </c>
      <c r="D1050" s="191" t="s">
        <v>164</v>
      </c>
      <c r="E1050" s="192" t="s">
        <v>1833</v>
      </c>
      <c r="F1050" s="193" t="s">
        <v>1834</v>
      </c>
      <c r="G1050" s="194" t="s">
        <v>1830</v>
      </c>
      <c r="H1050" s="195">
        <v>10</v>
      </c>
      <c r="I1050" s="196"/>
      <c r="J1050" s="197">
        <f t="shared" si="30"/>
        <v>0</v>
      </c>
      <c r="K1050" s="193" t="s">
        <v>21</v>
      </c>
      <c r="L1050" s="59"/>
      <c r="M1050" s="198" t="s">
        <v>21</v>
      </c>
      <c r="N1050" s="199" t="s">
        <v>45</v>
      </c>
      <c r="O1050" s="40"/>
      <c r="P1050" s="200">
        <f t="shared" si="31"/>
        <v>0</v>
      </c>
      <c r="Q1050" s="200">
        <v>2.3699999999999999E-2</v>
      </c>
      <c r="R1050" s="200">
        <f t="shared" si="32"/>
        <v>0.23699999999999999</v>
      </c>
      <c r="S1050" s="200">
        <v>0</v>
      </c>
      <c r="T1050" s="201">
        <f t="shared" si="33"/>
        <v>0</v>
      </c>
      <c r="AR1050" s="22" t="s">
        <v>249</v>
      </c>
      <c r="AT1050" s="22" t="s">
        <v>164</v>
      </c>
      <c r="AU1050" s="22" t="s">
        <v>84</v>
      </c>
      <c r="AY1050" s="22" t="s">
        <v>162</v>
      </c>
      <c r="BE1050" s="202">
        <f t="shared" si="34"/>
        <v>0</v>
      </c>
      <c r="BF1050" s="202">
        <f t="shared" si="35"/>
        <v>0</v>
      </c>
      <c r="BG1050" s="202">
        <f t="shared" si="36"/>
        <v>0</v>
      </c>
      <c r="BH1050" s="202">
        <f t="shared" si="37"/>
        <v>0</v>
      </c>
      <c r="BI1050" s="202">
        <f t="shared" si="38"/>
        <v>0</v>
      </c>
      <c r="BJ1050" s="22" t="s">
        <v>82</v>
      </c>
      <c r="BK1050" s="202">
        <f t="shared" si="39"/>
        <v>0</v>
      </c>
      <c r="BL1050" s="22" t="s">
        <v>249</v>
      </c>
      <c r="BM1050" s="22" t="s">
        <v>1835</v>
      </c>
    </row>
    <row r="1051" spans="2:65" s="1" customFormat="1" ht="31.5" customHeight="1">
      <c r="B1051" s="39"/>
      <c r="C1051" s="191" t="s">
        <v>1836</v>
      </c>
      <c r="D1051" s="191" t="s">
        <v>164</v>
      </c>
      <c r="E1051" s="192" t="s">
        <v>1837</v>
      </c>
      <c r="F1051" s="193" t="s">
        <v>1838</v>
      </c>
      <c r="G1051" s="194" t="s">
        <v>1830</v>
      </c>
      <c r="H1051" s="195">
        <v>4</v>
      </c>
      <c r="I1051" s="196"/>
      <c r="J1051" s="197">
        <f t="shared" si="30"/>
        <v>0</v>
      </c>
      <c r="K1051" s="193" t="s">
        <v>168</v>
      </c>
      <c r="L1051" s="59"/>
      <c r="M1051" s="198" t="s">
        <v>21</v>
      </c>
      <c r="N1051" s="199" t="s">
        <v>45</v>
      </c>
      <c r="O1051" s="40"/>
      <c r="P1051" s="200">
        <f t="shared" si="31"/>
        <v>0</v>
      </c>
      <c r="Q1051" s="200">
        <v>1.9391704999999999E-2</v>
      </c>
      <c r="R1051" s="200">
        <f t="shared" si="32"/>
        <v>7.7566819999999995E-2</v>
      </c>
      <c r="S1051" s="200">
        <v>0</v>
      </c>
      <c r="T1051" s="201">
        <f t="shared" si="33"/>
        <v>0</v>
      </c>
      <c r="AR1051" s="22" t="s">
        <v>249</v>
      </c>
      <c r="AT1051" s="22" t="s">
        <v>164</v>
      </c>
      <c r="AU1051" s="22" t="s">
        <v>84</v>
      </c>
      <c r="AY1051" s="22" t="s">
        <v>162</v>
      </c>
      <c r="BE1051" s="202">
        <f t="shared" si="34"/>
        <v>0</v>
      </c>
      <c r="BF1051" s="202">
        <f t="shared" si="35"/>
        <v>0</v>
      </c>
      <c r="BG1051" s="202">
        <f t="shared" si="36"/>
        <v>0</v>
      </c>
      <c r="BH1051" s="202">
        <f t="shared" si="37"/>
        <v>0</v>
      </c>
      <c r="BI1051" s="202">
        <f t="shared" si="38"/>
        <v>0</v>
      </c>
      <c r="BJ1051" s="22" t="s">
        <v>82</v>
      </c>
      <c r="BK1051" s="202">
        <f t="shared" si="39"/>
        <v>0</v>
      </c>
      <c r="BL1051" s="22" t="s">
        <v>249</v>
      </c>
      <c r="BM1051" s="22" t="s">
        <v>1839</v>
      </c>
    </row>
    <row r="1052" spans="2:65" s="1" customFormat="1" ht="31.5" customHeight="1">
      <c r="B1052" s="39"/>
      <c r="C1052" s="191" t="s">
        <v>1840</v>
      </c>
      <c r="D1052" s="191" t="s">
        <v>164</v>
      </c>
      <c r="E1052" s="192" t="s">
        <v>1841</v>
      </c>
      <c r="F1052" s="193" t="s">
        <v>1842</v>
      </c>
      <c r="G1052" s="194" t="s">
        <v>1830</v>
      </c>
      <c r="H1052" s="195">
        <v>17</v>
      </c>
      <c r="I1052" s="196"/>
      <c r="J1052" s="197">
        <f t="shared" si="30"/>
        <v>0</v>
      </c>
      <c r="K1052" s="193" t="s">
        <v>168</v>
      </c>
      <c r="L1052" s="59"/>
      <c r="M1052" s="198" t="s">
        <v>21</v>
      </c>
      <c r="N1052" s="199" t="s">
        <v>45</v>
      </c>
      <c r="O1052" s="40"/>
      <c r="P1052" s="200">
        <f t="shared" si="31"/>
        <v>0</v>
      </c>
      <c r="Q1052" s="200">
        <v>2.8690114999999999E-2</v>
      </c>
      <c r="R1052" s="200">
        <f t="shared" si="32"/>
        <v>0.48773195499999999</v>
      </c>
      <c r="S1052" s="200">
        <v>0</v>
      </c>
      <c r="T1052" s="201">
        <f t="shared" si="33"/>
        <v>0</v>
      </c>
      <c r="AR1052" s="22" t="s">
        <v>249</v>
      </c>
      <c r="AT1052" s="22" t="s">
        <v>164</v>
      </c>
      <c r="AU1052" s="22" t="s">
        <v>84</v>
      </c>
      <c r="AY1052" s="22" t="s">
        <v>162</v>
      </c>
      <c r="BE1052" s="202">
        <f t="shared" si="34"/>
        <v>0</v>
      </c>
      <c r="BF1052" s="202">
        <f t="shared" si="35"/>
        <v>0</v>
      </c>
      <c r="BG1052" s="202">
        <f t="shared" si="36"/>
        <v>0</v>
      </c>
      <c r="BH1052" s="202">
        <f t="shared" si="37"/>
        <v>0</v>
      </c>
      <c r="BI1052" s="202">
        <f t="shared" si="38"/>
        <v>0</v>
      </c>
      <c r="BJ1052" s="22" t="s">
        <v>82</v>
      </c>
      <c r="BK1052" s="202">
        <f t="shared" si="39"/>
        <v>0</v>
      </c>
      <c r="BL1052" s="22" t="s">
        <v>249</v>
      </c>
      <c r="BM1052" s="22" t="s">
        <v>1843</v>
      </c>
    </row>
    <row r="1053" spans="2:65" s="1" customFormat="1" ht="31.5" customHeight="1">
      <c r="B1053" s="39"/>
      <c r="C1053" s="191" t="s">
        <v>1844</v>
      </c>
      <c r="D1053" s="191" t="s">
        <v>164</v>
      </c>
      <c r="E1053" s="192" t="s">
        <v>1845</v>
      </c>
      <c r="F1053" s="193" t="s">
        <v>1846</v>
      </c>
      <c r="G1053" s="194" t="s">
        <v>1830</v>
      </c>
      <c r="H1053" s="195">
        <v>1</v>
      </c>
      <c r="I1053" s="196"/>
      <c r="J1053" s="197">
        <f t="shared" si="30"/>
        <v>0</v>
      </c>
      <c r="K1053" s="193" t="s">
        <v>168</v>
      </c>
      <c r="L1053" s="59"/>
      <c r="M1053" s="198" t="s">
        <v>21</v>
      </c>
      <c r="N1053" s="199" t="s">
        <v>45</v>
      </c>
      <c r="O1053" s="40"/>
      <c r="P1053" s="200">
        <f t="shared" si="31"/>
        <v>0</v>
      </c>
      <c r="Q1053" s="200">
        <v>1.47E-2</v>
      </c>
      <c r="R1053" s="200">
        <f t="shared" si="32"/>
        <v>1.47E-2</v>
      </c>
      <c r="S1053" s="200">
        <v>0</v>
      </c>
      <c r="T1053" s="201">
        <f t="shared" si="33"/>
        <v>0</v>
      </c>
      <c r="AR1053" s="22" t="s">
        <v>249</v>
      </c>
      <c r="AT1053" s="22" t="s">
        <v>164</v>
      </c>
      <c r="AU1053" s="22" t="s">
        <v>84</v>
      </c>
      <c r="AY1053" s="22" t="s">
        <v>162</v>
      </c>
      <c r="BE1053" s="202">
        <f t="shared" si="34"/>
        <v>0</v>
      </c>
      <c r="BF1053" s="202">
        <f t="shared" si="35"/>
        <v>0</v>
      </c>
      <c r="BG1053" s="202">
        <f t="shared" si="36"/>
        <v>0</v>
      </c>
      <c r="BH1053" s="202">
        <f t="shared" si="37"/>
        <v>0</v>
      </c>
      <c r="BI1053" s="202">
        <f t="shared" si="38"/>
        <v>0</v>
      </c>
      <c r="BJ1053" s="22" t="s">
        <v>82</v>
      </c>
      <c r="BK1053" s="202">
        <f t="shared" si="39"/>
        <v>0</v>
      </c>
      <c r="BL1053" s="22" t="s">
        <v>249</v>
      </c>
      <c r="BM1053" s="22" t="s">
        <v>1847</v>
      </c>
    </row>
    <row r="1054" spans="2:65" s="1" customFormat="1" ht="22.5" customHeight="1">
      <c r="B1054" s="39"/>
      <c r="C1054" s="191" t="s">
        <v>1848</v>
      </c>
      <c r="D1054" s="191" t="s">
        <v>164</v>
      </c>
      <c r="E1054" s="192" t="s">
        <v>1849</v>
      </c>
      <c r="F1054" s="193" t="s">
        <v>1850</v>
      </c>
      <c r="G1054" s="194" t="s">
        <v>357</v>
      </c>
      <c r="H1054" s="195">
        <v>4</v>
      </c>
      <c r="I1054" s="196"/>
      <c r="J1054" s="197">
        <f t="shared" si="30"/>
        <v>0</v>
      </c>
      <c r="K1054" s="193" t="s">
        <v>21</v>
      </c>
      <c r="L1054" s="59"/>
      <c r="M1054" s="198" t="s">
        <v>21</v>
      </c>
      <c r="N1054" s="199" t="s">
        <v>45</v>
      </c>
      <c r="O1054" s="40"/>
      <c r="P1054" s="200">
        <f t="shared" si="31"/>
        <v>0</v>
      </c>
      <c r="Q1054" s="200">
        <v>1.1199999999999999E-3</v>
      </c>
      <c r="R1054" s="200">
        <f t="shared" si="32"/>
        <v>4.4799999999999996E-3</v>
      </c>
      <c r="S1054" s="200">
        <v>0</v>
      </c>
      <c r="T1054" s="201">
        <f t="shared" si="33"/>
        <v>0</v>
      </c>
      <c r="AR1054" s="22" t="s">
        <v>249</v>
      </c>
      <c r="AT1054" s="22" t="s">
        <v>164</v>
      </c>
      <c r="AU1054" s="22" t="s">
        <v>84</v>
      </c>
      <c r="AY1054" s="22" t="s">
        <v>162</v>
      </c>
      <c r="BE1054" s="202">
        <f t="shared" si="34"/>
        <v>0</v>
      </c>
      <c r="BF1054" s="202">
        <f t="shared" si="35"/>
        <v>0</v>
      </c>
      <c r="BG1054" s="202">
        <f t="shared" si="36"/>
        <v>0</v>
      </c>
      <c r="BH1054" s="202">
        <f t="shared" si="37"/>
        <v>0</v>
      </c>
      <c r="BI1054" s="202">
        <f t="shared" si="38"/>
        <v>0</v>
      </c>
      <c r="BJ1054" s="22" t="s">
        <v>82</v>
      </c>
      <c r="BK1054" s="202">
        <f t="shared" si="39"/>
        <v>0</v>
      </c>
      <c r="BL1054" s="22" t="s">
        <v>249</v>
      </c>
      <c r="BM1054" s="22" t="s">
        <v>1851</v>
      </c>
    </row>
    <row r="1055" spans="2:65" s="1" customFormat="1" ht="22.5" customHeight="1">
      <c r="B1055" s="39"/>
      <c r="C1055" s="191" t="s">
        <v>1852</v>
      </c>
      <c r="D1055" s="191" t="s">
        <v>164</v>
      </c>
      <c r="E1055" s="192" t="s">
        <v>1853</v>
      </c>
      <c r="F1055" s="193" t="s">
        <v>1854</v>
      </c>
      <c r="G1055" s="194" t="s">
        <v>357</v>
      </c>
      <c r="H1055" s="195">
        <v>50</v>
      </c>
      <c r="I1055" s="196"/>
      <c r="J1055" s="197">
        <f t="shared" si="30"/>
        <v>0</v>
      </c>
      <c r="K1055" s="193" t="s">
        <v>21</v>
      </c>
      <c r="L1055" s="59"/>
      <c r="M1055" s="198" t="s">
        <v>21</v>
      </c>
      <c r="N1055" s="199" t="s">
        <v>45</v>
      </c>
      <c r="O1055" s="40"/>
      <c r="P1055" s="200">
        <f t="shared" si="31"/>
        <v>0</v>
      </c>
      <c r="Q1055" s="200">
        <v>2.9999999999999997E-4</v>
      </c>
      <c r="R1055" s="200">
        <f t="shared" si="32"/>
        <v>1.4999999999999999E-2</v>
      </c>
      <c r="S1055" s="200">
        <v>0</v>
      </c>
      <c r="T1055" s="201">
        <f t="shared" si="33"/>
        <v>0</v>
      </c>
      <c r="AR1055" s="22" t="s">
        <v>249</v>
      </c>
      <c r="AT1055" s="22" t="s">
        <v>164</v>
      </c>
      <c r="AU1055" s="22" t="s">
        <v>84</v>
      </c>
      <c r="AY1055" s="22" t="s">
        <v>162</v>
      </c>
      <c r="BE1055" s="202">
        <f t="shared" si="34"/>
        <v>0</v>
      </c>
      <c r="BF1055" s="202">
        <f t="shared" si="35"/>
        <v>0</v>
      </c>
      <c r="BG1055" s="202">
        <f t="shared" si="36"/>
        <v>0</v>
      </c>
      <c r="BH1055" s="202">
        <f t="shared" si="37"/>
        <v>0</v>
      </c>
      <c r="BI1055" s="202">
        <f t="shared" si="38"/>
        <v>0</v>
      </c>
      <c r="BJ1055" s="22" t="s">
        <v>82</v>
      </c>
      <c r="BK1055" s="202">
        <f t="shared" si="39"/>
        <v>0</v>
      </c>
      <c r="BL1055" s="22" t="s">
        <v>249</v>
      </c>
      <c r="BM1055" s="22" t="s">
        <v>1855</v>
      </c>
    </row>
    <row r="1056" spans="2:65" s="11" customFormat="1" ht="13.5">
      <c r="B1056" s="203"/>
      <c r="C1056" s="204"/>
      <c r="D1056" s="205" t="s">
        <v>171</v>
      </c>
      <c r="E1056" s="206" t="s">
        <v>21</v>
      </c>
      <c r="F1056" s="207" t="s">
        <v>1856</v>
      </c>
      <c r="G1056" s="204"/>
      <c r="H1056" s="208" t="s">
        <v>21</v>
      </c>
      <c r="I1056" s="209"/>
      <c r="J1056" s="204"/>
      <c r="K1056" s="204"/>
      <c r="L1056" s="210"/>
      <c r="M1056" s="211"/>
      <c r="N1056" s="212"/>
      <c r="O1056" s="212"/>
      <c r="P1056" s="212"/>
      <c r="Q1056" s="212"/>
      <c r="R1056" s="212"/>
      <c r="S1056" s="212"/>
      <c r="T1056" s="213"/>
      <c r="AT1056" s="214" t="s">
        <v>171</v>
      </c>
      <c r="AU1056" s="214" t="s">
        <v>84</v>
      </c>
      <c r="AV1056" s="11" t="s">
        <v>82</v>
      </c>
      <c r="AW1056" s="11" t="s">
        <v>37</v>
      </c>
      <c r="AX1056" s="11" t="s">
        <v>74</v>
      </c>
      <c r="AY1056" s="214" t="s">
        <v>162</v>
      </c>
    </row>
    <row r="1057" spans="2:65" s="12" customFormat="1" ht="13.5">
      <c r="B1057" s="215"/>
      <c r="C1057" s="216"/>
      <c r="D1057" s="205" t="s">
        <v>171</v>
      </c>
      <c r="E1057" s="217" t="s">
        <v>21</v>
      </c>
      <c r="F1057" s="218" t="s">
        <v>84</v>
      </c>
      <c r="G1057" s="216"/>
      <c r="H1057" s="219">
        <v>2</v>
      </c>
      <c r="I1057" s="220"/>
      <c r="J1057" s="216"/>
      <c r="K1057" s="216"/>
      <c r="L1057" s="221"/>
      <c r="M1057" s="222"/>
      <c r="N1057" s="223"/>
      <c r="O1057" s="223"/>
      <c r="P1057" s="223"/>
      <c r="Q1057" s="223"/>
      <c r="R1057" s="223"/>
      <c r="S1057" s="223"/>
      <c r="T1057" s="224"/>
      <c r="AT1057" s="225" t="s">
        <v>171</v>
      </c>
      <c r="AU1057" s="225" t="s">
        <v>84</v>
      </c>
      <c r="AV1057" s="12" t="s">
        <v>84</v>
      </c>
      <c r="AW1057" s="12" t="s">
        <v>37</v>
      </c>
      <c r="AX1057" s="12" t="s">
        <v>74</v>
      </c>
      <c r="AY1057" s="225" t="s">
        <v>162</v>
      </c>
    </row>
    <row r="1058" spans="2:65" s="11" customFormat="1" ht="13.5">
      <c r="B1058" s="203"/>
      <c r="C1058" s="204"/>
      <c r="D1058" s="205" t="s">
        <v>171</v>
      </c>
      <c r="E1058" s="206" t="s">
        <v>21</v>
      </c>
      <c r="F1058" s="207" t="s">
        <v>1857</v>
      </c>
      <c r="G1058" s="204"/>
      <c r="H1058" s="208" t="s">
        <v>21</v>
      </c>
      <c r="I1058" s="209"/>
      <c r="J1058" s="204"/>
      <c r="K1058" s="204"/>
      <c r="L1058" s="210"/>
      <c r="M1058" s="211"/>
      <c r="N1058" s="212"/>
      <c r="O1058" s="212"/>
      <c r="P1058" s="212"/>
      <c r="Q1058" s="212"/>
      <c r="R1058" s="212"/>
      <c r="S1058" s="212"/>
      <c r="T1058" s="213"/>
      <c r="AT1058" s="214" t="s">
        <v>171</v>
      </c>
      <c r="AU1058" s="214" t="s">
        <v>84</v>
      </c>
      <c r="AV1058" s="11" t="s">
        <v>82</v>
      </c>
      <c r="AW1058" s="11" t="s">
        <v>37</v>
      </c>
      <c r="AX1058" s="11" t="s">
        <v>74</v>
      </c>
      <c r="AY1058" s="214" t="s">
        <v>162</v>
      </c>
    </row>
    <row r="1059" spans="2:65" s="12" customFormat="1" ht="13.5">
      <c r="B1059" s="215"/>
      <c r="C1059" s="216"/>
      <c r="D1059" s="205" t="s">
        <v>171</v>
      </c>
      <c r="E1059" s="217" t="s">
        <v>21</v>
      </c>
      <c r="F1059" s="218" t="s">
        <v>215</v>
      </c>
      <c r="G1059" s="216"/>
      <c r="H1059" s="219">
        <v>10</v>
      </c>
      <c r="I1059" s="220"/>
      <c r="J1059" s="216"/>
      <c r="K1059" s="216"/>
      <c r="L1059" s="221"/>
      <c r="M1059" s="222"/>
      <c r="N1059" s="223"/>
      <c r="O1059" s="223"/>
      <c r="P1059" s="223"/>
      <c r="Q1059" s="223"/>
      <c r="R1059" s="223"/>
      <c r="S1059" s="223"/>
      <c r="T1059" s="224"/>
      <c r="AT1059" s="225" t="s">
        <v>171</v>
      </c>
      <c r="AU1059" s="225" t="s">
        <v>84</v>
      </c>
      <c r="AV1059" s="12" t="s">
        <v>84</v>
      </c>
      <c r="AW1059" s="12" t="s">
        <v>37</v>
      </c>
      <c r="AX1059" s="12" t="s">
        <v>74</v>
      </c>
      <c r="AY1059" s="225" t="s">
        <v>162</v>
      </c>
    </row>
    <row r="1060" spans="2:65" s="11" customFormat="1" ht="13.5">
      <c r="B1060" s="203"/>
      <c r="C1060" s="204"/>
      <c r="D1060" s="205" t="s">
        <v>171</v>
      </c>
      <c r="E1060" s="206" t="s">
        <v>21</v>
      </c>
      <c r="F1060" s="207" t="s">
        <v>1858</v>
      </c>
      <c r="G1060" s="204"/>
      <c r="H1060" s="208" t="s">
        <v>21</v>
      </c>
      <c r="I1060" s="209"/>
      <c r="J1060" s="204"/>
      <c r="K1060" s="204"/>
      <c r="L1060" s="210"/>
      <c r="M1060" s="211"/>
      <c r="N1060" s="212"/>
      <c r="O1060" s="212"/>
      <c r="P1060" s="212"/>
      <c r="Q1060" s="212"/>
      <c r="R1060" s="212"/>
      <c r="S1060" s="212"/>
      <c r="T1060" s="213"/>
      <c r="AT1060" s="214" t="s">
        <v>171</v>
      </c>
      <c r="AU1060" s="214" t="s">
        <v>84</v>
      </c>
      <c r="AV1060" s="11" t="s">
        <v>82</v>
      </c>
      <c r="AW1060" s="11" t="s">
        <v>37</v>
      </c>
      <c r="AX1060" s="11" t="s">
        <v>74</v>
      </c>
      <c r="AY1060" s="214" t="s">
        <v>162</v>
      </c>
    </row>
    <row r="1061" spans="2:65" s="12" customFormat="1" ht="13.5">
      <c r="B1061" s="215"/>
      <c r="C1061" s="216"/>
      <c r="D1061" s="205" t="s">
        <v>171</v>
      </c>
      <c r="E1061" s="217" t="s">
        <v>21</v>
      </c>
      <c r="F1061" s="218" t="s">
        <v>349</v>
      </c>
      <c r="G1061" s="216"/>
      <c r="H1061" s="219">
        <v>34</v>
      </c>
      <c r="I1061" s="220"/>
      <c r="J1061" s="216"/>
      <c r="K1061" s="216"/>
      <c r="L1061" s="221"/>
      <c r="M1061" s="222"/>
      <c r="N1061" s="223"/>
      <c r="O1061" s="223"/>
      <c r="P1061" s="223"/>
      <c r="Q1061" s="223"/>
      <c r="R1061" s="223"/>
      <c r="S1061" s="223"/>
      <c r="T1061" s="224"/>
      <c r="AT1061" s="225" t="s">
        <v>171</v>
      </c>
      <c r="AU1061" s="225" t="s">
        <v>84</v>
      </c>
      <c r="AV1061" s="12" t="s">
        <v>84</v>
      </c>
      <c r="AW1061" s="12" t="s">
        <v>37</v>
      </c>
      <c r="AX1061" s="12" t="s">
        <v>74</v>
      </c>
      <c r="AY1061" s="225" t="s">
        <v>162</v>
      </c>
    </row>
    <row r="1062" spans="2:65" s="11" customFormat="1" ht="13.5">
      <c r="B1062" s="203"/>
      <c r="C1062" s="204"/>
      <c r="D1062" s="205" t="s">
        <v>171</v>
      </c>
      <c r="E1062" s="206" t="s">
        <v>21</v>
      </c>
      <c r="F1062" s="207" t="s">
        <v>1859</v>
      </c>
      <c r="G1062" s="204"/>
      <c r="H1062" s="208" t="s">
        <v>21</v>
      </c>
      <c r="I1062" s="209"/>
      <c r="J1062" s="204"/>
      <c r="K1062" s="204"/>
      <c r="L1062" s="210"/>
      <c r="M1062" s="211"/>
      <c r="N1062" s="212"/>
      <c r="O1062" s="212"/>
      <c r="P1062" s="212"/>
      <c r="Q1062" s="212"/>
      <c r="R1062" s="212"/>
      <c r="S1062" s="212"/>
      <c r="T1062" s="213"/>
      <c r="AT1062" s="214" t="s">
        <v>171</v>
      </c>
      <c r="AU1062" s="214" t="s">
        <v>84</v>
      </c>
      <c r="AV1062" s="11" t="s">
        <v>82</v>
      </c>
      <c r="AW1062" s="11" t="s">
        <v>37</v>
      </c>
      <c r="AX1062" s="11" t="s">
        <v>74</v>
      </c>
      <c r="AY1062" s="214" t="s">
        <v>162</v>
      </c>
    </row>
    <row r="1063" spans="2:65" s="12" customFormat="1" ht="13.5">
      <c r="B1063" s="215"/>
      <c r="C1063" s="216"/>
      <c r="D1063" s="226" t="s">
        <v>171</v>
      </c>
      <c r="E1063" s="227" t="s">
        <v>21</v>
      </c>
      <c r="F1063" s="228" t="s">
        <v>169</v>
      </c>
      <c r="G1063" s="216"/>
      <c r="H1063" s="229">
        <v>4</v>
      </c>
      <c r="I1063" s="220"/>
      <c r="J1063" s="216"/>
      <c r="K1063" s="216"/>
      <c r="L1063" s="221"/>
      <c r="M1063" s="222"/>
      <c r="N1063" s="223"/>
      <c r="O1063" s="223"/>
      <c r="P1063" s="223"/>
      <c r="Q1063" s="223"/>
      <c r="R1063" s="223"/>
      <c r="S1063" s="223"/>
      <c r="T1063" s="224"/>
      <c r="AT1063" s="225" t="s">
        <v>171</v>
      </c>
      <c r="AU1063" s="225" t="s">
        <v>84</v>
      </c>
      <c r="AV1063" s="12" t="s">
        <v>84</v>
      </c>
      <c r="AW1063" s="12" t="s">
        <v>37</v>
      </c>
      <c r="AX1063" s="12" t="s">
        <v>74</v>
      </c>
      <c r="AY1063" s="225" t="s">
        <v>162</v>
      </c>
    </row>
    <row r="1064" spans="2:65" s="1" customFormat="1" ht="31.5" customHeight="1">
      <c r="B1064" s="39"/>
      <c r="C1064" s="230" t="s">
        <v>1860</v>
      </c>
      <c r="D1064" s="230" t="s">
        <v>275</v>
      </c>
      <c r="E1064" s="231" t="s">
        <v>1861</v>
      </c>
      <c r="F1064" s="232" t="s">
        <v>1862</v>
      </c>
      <c r="G1064" s="233" t="s">
        <v>357</v>
      </c>
      <c r="H1064" s="234">
        <v>50</v>
      </c>
      <c r="I1064" s="235"/>
      <c r="J1064" s="236">
        <f t="shared" ref="J1064:J1074" si="40">ROUND(I1064*H1064,2)</f>
        <v>0</v>
      </c>
      <c r="K1064" s="232" t="s">
        <v>21</v>
      </c>
      <c r="L1064" s="237"/>
      <c r="M1064" s="238" t="s">
        <v>21</v>
      </c>
      <c r="N1064" s="239" t="s">
        <v>45</v>
      </c>
      <c r="O1064" s="40"/>
      <c r="P1064" s="200">
        <f t="shared" ref="P1064:P1074" si="41">O1064*H1064</f>
        <v>0</v>
      </c>
      <c r="Q1064" s="200">
        <v>1E-4</v>
      </c>
      <c r="R1064" s="200">
        <f t="shared" ref="R1064:R1074" si="42">Q1064*H1064</f>
        <v>5.0000000000000001E-3</v>
      </c>
      <c r="S1064" s="200">
        <v>0</v>
      </c>
      <c r="T1064" s="201">
        <f t="shared" ref="T1064:T1074" si="43">S1064*H1064</f>
        <v>0</v>
      </c>
      <c r="AR1064" s="22" t="s">
        <v>340</v>
      </c>
      <c r="AT1064" s="22" t="s">
        <v>275</v>
      </c>
      <c r="AU1064" s="22" t="s">
        <v>84</v>
      </c>
      <c r="AY1064" s="22" t="s">
        <v>162</v>
      </c>
      <c r="BE1064" s="202">
        <f t="shared" ref="BE1064:BE1074" si="44">IF(N1064="základní",J1064,0)</f>
        <v>0</v>
      </c>
      <c r="BF1064" s="202">
        <f t="shared" ref="BF1064:BF1074" si="45">IF(N1064="snížená",J1064,0)</f>
        <v>0</v>
      </c>
      <c r="BG1064" s="202">
        <f t="shared" ref="BG1064:BG1074" si="46">IF(N1064="zákl. přenesená",J1064,0)</f>
        <v>0</v>
      </c>
      <c r="BH1064" s="202">
        <f t="shared" ref="BH1064:BH1074" si="47">IF(N1064="sníž. přenesená",J1064,0)</f>
        <v>0</v>
      </c>
      <c r="BI1064" s="202">
        <f t="shared" ref="BI1064:BI1074" si="48">IF(N1064="nulová",J1064,0)</f>
        <v>0</v>
      </c>
      <c r="BJ1064" s="22" t="s">
        <v>82</v>
      </c>
      <c r="BK1064" s="202">
        <f t="shared" ref="BK1064:BK1074" si="49">ROUND(I1064*H1064,2)</f>
        <v>0</v>
      </c>
      <c r="BL1064" s="22" t="s">
        <v>249</v>
      </c>
      <c r="BM1064" s="22" t="s">
        <v>1863</v>
      </c>
    </row>
    <row r="1065" spans="2:65" s="1" customFormat="1" ht="22.5" customHeight="1">
      <c r="B1065" s="39"/>
      <c r="C1065" s="191" t="s">
        <v>1864</v>
      </c>
      <c r="D1065" s="191" t="s">
        <v>164</v>
      </c>
      <c r="E1065" s="192" t="s">
        <v>1865</v>
      </c>
      <c r="F1065" s="193" t="s">
        <v>1866</v>
      </c>
      <c r="G1065" s="194" t="s">
        <v>1830</v>
      </c>
      <c r="H1065" s="195">
        <v>1</v>
      </c>
      <c r="I1065" s="196"/>
      <c r="J1065" s="197">
        <f t="shared" si="40"/>
        <v>0</v>
      </c>
      <c r="K1065" s="193" t="s">
        <v>21</v>
      </c>
      <c r="L1065" s="59"/>
      <c r="M1065" s="198" t="s">
        <v>21</v>
      </c>
      <c r="N1065" s="199" t="s">
        <v>45</v>
      </c>
      <c r="O1065" s="40"/>
      <c r="P1065" s="200">
        <f t="shared" si="41"/>
        <v>0</v>
      </c>
      <c r="Q1065" s="200">
        <v>1.9599999999999999E-3</v>
      </c>
      <c r="R1065" s="200">
        <f t="shared" si="42"/>
        <v>1.9599999999999999E-3</v>
      </c>
      <c r="S1065" s="200">
        <v>0</v>
      </c>
      <c r="T1065" s="201">
        <f t="shared" si="43"/>
        <v>0</v>
      </c>
      <c r="AR1065" s="22" t="s">
        <v>249</v>
      </c>
      <c r="AT1065" s="22" t="s">
        <v>164</v>
      </c>
      <c r="AU1065" s="22" t="s">
        <v>84</v>
      </c>
      <c r="AY1065" s="22" t="s">
        <v>162</v>
      </c>
      <c r="BE1065" s="202">
        <f t="shared" si="44"/>
        <v>0</v>
      </c>
      <c r="BF1065" s="202">
        <f t="shared" si="45"/>
        <v>0</v>
      </c>
      <c r="BG1065" s="202">
        <f t="shared" si="46"/>
        <v>0</v>
      </c>
      <c r="BH1065" s="202">
        <f t="shared" si="47"/>
        <v>0</v>
      </c>
      <c r="BI1065" s="202">
        <f t="shared" si="48"/>
        <v>0</v>
      </c>
      <c r="BJ1065" s="22" t="s">
        <v>82</v>
      </c>
      <c r="BK1065" s="202">
        <f t="shared" si="49"/>
        <v>0</v>
      </c>
      <c r="BL1065" s="22" t="s">
        <v>249</v>
      </c>
      <c r="BM1065" s="22" t="s">
        <v>1867</v>
      </c>
    </row>
    <row r="1066" spans="2:65" s="1" customFormat="1" ht="31.5" customHeight="1">
      <c r="B1066" s="39"/>
      <c r="C1066" s="191" t="s">
        <v>1868</v>
      </c>
      <c r="D1066" s="191" t="s">
        <v>164</v>
      </c>
      <c r="E1066" s="192" t="s">
        <v>1869</v>
      </c>
      <c r="F1066" s="193" t="s">
        <v>1870</v>
      </c>
      <c r="G1066" s="194" t="s">
        <v>1830</v>
      </c>
      <c r="H1066" s="195">
        <v>2</v>
      </c>
      <c r="I1066" s="196"/>
      <c r="J1066" s="197">
        <f t="shared" si="40"/>
        <v>0</v>
      </c>
      <c r="K1066" s="193" t="s">
        <v>168</v>
      </c>
      <c r="L1066" s="59"/>
      <c r="M1066" s="198" t="s">
        <v>21</v>
      </c>
      <c r="N1066" s="199" t="s">
        <v>45</v>
      </c>
      <c r="O1066" s="40"/>
      <c r="P1066" s="200">
        <f t="shared" si="41"/>
        <v>0</v>
      </c>
      <c r="Q1066" s="200">
        <v>3.0249999999999999E-2</v>
      </c>
      <c r="R1066" s="200">
        <f t="shared" si="42"/>
        <v>6.0499999999999998E-2</v>
      </c>
      <c r="S1066" s="200">
        <v>0</v>
      </c>
      <c r="T1066" s="201">
        <f t="shared" si="43"/>
        <v>0</v>
      </c>
      <c r="AR1066" s="22" t="s">
        <v>249</v>
      </c>
      <c r="AT1066" s="22" t="s">
        <v>164</v>
      </c>
      <c r="AU1066" s="22" t="s">
        <v>84</v>
      </c>
      <c r="AY1066" s="22" t="s">
        <v>162</v>
      </c>
      <c r="BE1066" s="202">
        <f t="shared" si="44"/>
        <v>0</v>
      </c>
      <c r="BF1066" s="202">
        <f t="shared" si="45"/>
        <v>0</v>
      </c>
      <c r="BG1066" s="202">
        <f t="shared" si="46"/>
        <v>0</v>
      </c>
      <c r="BH1066" s="202">
        <f t="shared" si="47"/>
        <v>0</v>
      </c>
      <c r="BI1066" s="202">
        <f t="shared" si="48"/>
        <v>0</v>
      </c>
      <c r="BJ1066" s="22" t="s">
        <v>82</v>
      </c>
      <c r="BK1066" s="202">
        <f t="shared" si="49"/>
        <v>0</v>
      </c>
      <c r="BL1066" s="22" t="s">
        <v>249</v>
      </c>
      <c r="BM1066" s="22" t="s">
        <v>1871</v>
      </c>
    </row>
    <row r="1067" spans="2:65" s="1" customFormat="1" ht="22.5" customHeight="1">
      <c r="B1067" s="39"/>
      <c r="C1067" s="191" t="s">
        <v>1872</v>
      </c>
      <c r="D1067" s="191" t="s">
        <v>164</v>
      </c>
      <c r="E1067" s="192" t="s">
        <v>1873</v>
      </c>
      <c r="F1067" s="193" t="s">
        <v>1874</v>
      </c>
      <c r="G1067" s="194" t="s">
        <v>357</v>
      </c>
      <c r="H1067" s="195">
        <v>2</v>
      </c>
      <c r="I1067" s="196"/>
      <c r="J1067" s="197">
        <f t="shared" si="40"/>
        <v>0</v>
      </c>
      <c r="K1067" s="193" t="s">
        <v>168</v>
      </c>
      <c r="L1067" s="59"/>
      <c r="M1067" s="198" t="s">
        <v>21</v>
      </c>
      <c r="N1067" s="199" t="s">
        <v>45</v>
      </c>
      <c r="O1067" s="40"/>
      <c r="P1067" s="200">
        <f t="shared" si="41"/>
        <v>0</v>
      </c>
      <c r="Q1067" s="200">
        <v>3.0000000000000001E-5</v>
      </c>
      <c r="R1067" s="200">
        <f t="shared" si="42"/>
        <v>6.0000000000000002E-5</v>
      </c>
      <c r="S1067" s="200">
        <v>0</v>
      </c>
      <c r="T1067" s="201">
        <f t="shared" si="43"/>
        <v>0</v>
      </c>
      <c r="AR1067" s="22" t="s">
        <v>249</v>
      </c>
      <c r="AT1067" s="22" t="s">
        <v>164</v>
      </c>
      <c r="AU1067" s="22" t="s">
        <v>84</v>
      </c>
      <c r="AY1067" s="22" t="s">
        <v>162</v>
      </c>
      <c r="BE1067" s="202">
        <f t="shared" si="44"/>
        <v>0</v>
      </c>
      <c r="BF1067" s="202">
        <f t="shared" si="45"/>
        <v>0</v>
      </c>
      <c r="BG1067" s="202">
        <f t="shared" si="46"/>
        <v>0</v>
      </c>
      <c r="BH1067" s="202">
        <f t="shared" si="47"/>
        <v>0</v>
      </c>
      <c r="BI1067" s="202">
        <f t="shared" si="48"/>
        <v>0</v>
      </c>
      <c r="BJ1067" s="22" t="s">
        <v>82</v>
      </c>
      <c r="BK1067" s="202">
        <f t="shared" si="49"/>
        <v>0</v>
      </c>
      <c r="BL1067" s="22" t="s">
        <v>249</v>
      </c>
      <c r="BM1067" s="22" t="s">
        <v>1875</v>
      </c>
    </row>
    <row r="1068" spans="2:65" s="1" customFormat="1" ht="22.5" customHeight="1">
      <c r="B1068" s="39"/>
      <c r="C1068" s="191" t="s">
        <v>1876</v>
      </c>
      <c r="D1068" s="191" t="s">
        <v>164</v>
      </c>
      <c r="E1068" s="192" t="s">
        <v>1877</v>
      </c>
      <c r="F1068" s="193" t="s">
        <v>1878</v>
      </c>
      <c r="G1068" s="194" t="s">
        <v>357</v>
      </c>
      <c r="H1068" s="195">
        <v>2</v>
      </c>
      <c r="I1068" s="196"/>
      <c r="J1068" s="197">
        <f t="shared" si="40"/>
        <v>0</v>
      </c>
      <c r="K1068" s="193" t="s">
        <v>168</v>
      </c>
      <c r="L1068" s="59"/>
      <c r="M1068" s="198" t="s">
        <v>21</v>
      </c>
      <c r="N1068" s="199" t="s">
        <v>45</v>
      </c>
      <c r="O1068" s="40"/>
      <c r="P1068" s="200">
        <f t="shared" si="41"/>
        <v>0</v>
      </c>
      <c r="Q1068" s="200">
        <v>6.7000000000000002E-4</v>
      </c>
      <c r="R1068" s="200">
        <f t="shared" si="42"/>
        <v>1.34E-3</v>
      </c>
      <c r="S1068" s="200">
        <v>0</v>
      </c>
      <c r="T1068" s="201">
        <f t="shared" si="43"/>
        <v>0</v>
      </c>
      <c r="AR1068" s="22" t="s">
        <v>249</v>
      </c>
      <c r="AT1068" s="22" t="s">
        <v>164</v>
      </c>
      <c r="AU1068" s="22" t="s">
        <v>84</v>
      </c>
      <c r="AY1068" s="22" t="s">
        <v>162</v>
      </c>
      <c r="BE1068" s="202">
        <f t="shared" si="44"/>
        <v>0</v>
      </c>
      <c r="BF1068" s="202">
        <f t="shared" si="45"/>
        <v>0</v>
      </c>
      <c r="BG1068" s="202">
        <f t="shared" si="46"/>
        <v>0</v>
      </c>
      <c r="BH1068" s="202">
        <f t="shared" si="47"/>
        <v>0</v>
      </c>
      <c r="BI1068" s="202">
        <f t="shared" si="48"/>
        <v>0</v>
      </c>
      <c r="BJ1068" s="22" t="s">
        <v>82</v>
      </c>
      <c r="BK1068" s="202">
        <f t="shared" si="49"/>
        <v>0</v>
      </c>
      <c r="BL1068" s="22" t="s">
        <v>249</v>
      </c>
      <c r="BM1068" s="22" t="s">
        <v>1879</v>
      </c>
    </row>
    <row r="1069" spans="2:65" s="1" customFormat="1" ht="22.5" customHeight="1">
      <c r="B1069" s="39"/>
      <c r="C1069" s="191" t="s">
        <v>1880</v>
      </c>
      <c r="D1069" s="191" t="s">
        <v>164</v>
      </c>
      <c r="E1069" s="192" t="s">
        <v>1881</v>
      </c>
      <c r="F1069" s="193" t="s">
        <v>1882</v>
      </c>
      <c r="G1069" s="194" t="s">
        <v>1830</v>
      </c>
      <c r="H1069" s="195">
        <v>2</v>
      </c>
      <c r="I1069" s="196"/>
      <c r="J1069" s="197">
        <f t="shared" si="40"/>
        <v>0</v>
      </c>
      <c r="K1069" s="193" t="s">
        <v>168</v>
      </c>
      <c r="L1069" s="59"/>
      <c r="M1069" s="198" t="s">
        <v>21</v>
      </c>
      <c r="N1069" s="199" t="s">
        <v>45</v>
      </c>
      <c r="O1069" s="40"/>
      <c r="P1069" s="200">
        <f t="shared" si="41"/>
        <v>0</v>
      </c>
      <c r="Q1069" s="200">
        <v>8.9999999999999998E-4</v>
      </c>
      <c r="R1069" s="200">
        <f t="shared" si="42"/>
        <v>1.8E-3</v>
      </c>
      <c r="S1069" s="200">
        <v>0</v>
      </c>
      <c r="T1069" s="201">
        <f t="shared" si="43"/>
        <v>0</v>
      </c>
      <c r="AR1069" s="22" t="s">
        <v>249</v>
      </c>
      <c r="AT1069" s="22" t="s">
        <v>164</v>
      </c>
      <c r="AU1069" s="22" t="s">
        <v>84</v>
      </c>
      <c r="AY1069" s="22" t="s">
        <v>162</v>
      </c>
      <c r="BE1069" s="202">
        <f t="shared" si="44"/>
        <v>0</v>
      </c>
      <c r="BF1069" s="202">
        <f t="shared" si="45"/>
        <v>0</v>
      </c>
      <c r="BG1069" s="202">
        <f t="shared" si="46"/>
        <v>0</v>
      </c>
      <c r="BH1069" s="202">
        <f t="shared" si="47"/>
        <v>0</v>
      </c>
      <c r="BI1069" s="202">
        <f t="shared" si="48"/>
        <v>0</v>
      </c>
      <c r="BJ1069" s="22" t="s">
        <v>82</v>
      </c>
      <c r="BK1069" s="202">
        <f t="shared" si="49"/>
        <v>0</v>
      </c>
      <c r="BL1069" s="22" t="s">
        <v>249</v>
      </c>
      <c r="BM1069" s="22" t="s">
        <v>1883</v>
      </c>
    </row>
    <row r="1070" spans="2:65" s="1" customFormat="1" ht="22.5" customHeight="1">
      <c r="B1070" s="39"/>
      <c r="C1070" s="191" t="s">
        <v>1884</v>
      </c>
      <c r="D1070" s="191" t="s">
        <v>164</v>
      </c>
      <c r="E1070" s="192" t="s">
        <v>1885</v>
      </c>
      <c r="F1070" s="193" t="s">
        <v>1886</v>
      </c>
      <c r="G1070" s="194" t="s">
        <v>1830</v>
      </c>
      <c r="H1070" s="195">
        <v>17</v>
      </c>
      <c r="I1070" s="196"/>
      <c r="J1070" s="197">
        <f t="shared" si="40"/>
        <v>0</v>
      </c>
      <c r="K1070" s="193" t="s">
        <v>168</v>
      </c>
      <c r="L1070" s="59"/>
      <c r="M1070" s="198" t="s">
        <v>21</v>
      </c>
      <c r="N1070" s="199" t="s">
        <v>45</v>
      </c>
      <c r="O1070" s="40"/>
      <c r="P1070" s="200">
        <f t="shared" si="41"/>
        <v>0</v>
      </c>
      <c r="Q1070" s="200">
        <v>1.8400999999999999E-3</v>
      </c>
      <c r="R1070" s="200">
        <f t="shared" si="42"/>
        <v>3.1281699999999996E-2</v>
      </c>
      <c r="S1070" s="200">
        <v>0</v>
      </c>
      <c r="T1070" s="201">
        <f t="shared" si="43"/>
        <v>0</v>
      </c>
      <c r="AR1070" s="22" t="s">
        <v>249</v>
      </c>
      <c r="AT1070" s="22" t="s">
        <v>164</v>
      </c>
      <c r="AU1070" s="22" t="s">
        <v>84</v>
      </c>
      <c r="AY1070" s="22" t="s">
        <v>162</v>
      </c>
      <c r="BE1070" s="202">
        <f t="shared" si="44"/>
        <v>0</v>
      </c>
      <c r="BF1070" s="202">
        <f t="shared" si="45"/>
        <v>0</v>
      </c>
      <c r="BG1070" s="202">
        <f t="shared" si="46"/>
        <v>0</v>
      </c>
      <c r="BH1070" s="202">
        <f t="shared" si="47"/>
        <v>0</v>
      </c>
      <c r="BI1070" s="202">
        <f t="shared" si="48"/>
        <v>0</v>
      </c>
      <c r="BJ1070" s="22" t="s">
        <v>82</v>
      </c>
      <c r="BK1070" s="202">
        <f t="shared" si="49"/>
        <v>0</v>
      </c>
      <c r="BL1070" s="22" t="s">
        <v>249</v>
      </c>
      <c r="BM1070" s="22" t="s">
        <v>1887</v>
      </c>
    </row>
    <row r="1071" spans="2:65" s="1" customFormat="1" ht="22.5" customHeight="1">
      <c r="B1071" s="39"/>
      <c r="C1071" s="191" t="s">
        <v>1888</v>
      </c>
      <c r="D1071" s="191" t="s">
        <v>164</v>
      </c>
      <c r="E1071" s="192" t="s">
        <v>1889</v>
      </c>
      <c r="F1071" s="193" t="s">
        <v>1890</v>
      </c>
      <c r="G1071" s="194" t="s">
        <v>357</v>
      </c>
      <c r="H1071" s="195">
        <v>17</v>
      </c>
      <c r="I1071" s="196"/>
      <c r="J1071" s="197">
        <f t="shared" si="40"/>
        <v>0</v>
      </c>
      <c r="K1071" s="193" t="s">
        <v>21</v>
      </c>
      <c r="L1071" s="59"/>
      <c r="M1071" s="198" t="s">
        <v>21</v>
      </c>
      <c r="N1071" s="199" t="s">
        <v>45</v>
      </c>
      <c r="O1071" s="40"/>
      <c r="P1071" s="200">
        <f t="shared" si="41"/>
        <v>0</v>
      </c>
      <c r="Q1071" s="200">
        <v>1.3999999999999999E-4</v>
      </c>
      <c r="R1071" s="200">
        <f t="shared" si="42"/>
        <v>2.3799999999999997E-3</v>
      </c>
      <c r="S1071" s="200">
        <v>0</v>
      </c>
      <c r="T1071" s="201">
        <f t="shared" si="43"/>
        <v>0</v>
      </c>
      <c r="AR1071" s="22" t="s">
        <v>249</v>
      </c>
      <c r="AT1071" s="22" t="s">
        <v>164</v>
      </c>
      <c r="AU1071" s="22" t="s">
        <v>84</v>
      </c>
      <c r="AY1071" s="22" t="s">
        <v>162</v>
      </c>
      <c r="BE1071" s="202">
        <f t="shared" si="44"/>
        <v>0</v>
      </c>
      <c r="BF1071" s="202">
        <f t="shared" si="45"/>
        <v>0</v>
      </c>
      <c r="BG1071" s="202">
        <f t="shared" si="46"/>
        <v>0</v>
      </c>
      <c r="BH1071" s="202">
        <f t="shared" si="47"/>
        <v>0</v>
      </c>
      <c r="BI1071" s="202">
        <f t="shared" si="48"/>
        <v>0</v>
      </c>
      <c r="BJ1071" s="22" t="s">
        <v>82</v>
      </c>
      <c r="BK1071" s="202">
        <f t="shared" si="49"/>
        <v>0</v>
      </c>
      <c r="BL1071" s="22" t="s">
        <v>249</v>
      </c>
      <c r="BM1071" s="22" t="s">
        <v>1891</v>
      </c>
    </row>
    <row r="1072" spans="2:65" s="1" customFormat="1" ht="22.5" customHeight="1">
      <c r="B1072" s="39"/>
      <c r="C1072" s="191" t="s">
        <v>1892</v>
      </c>
      <c r="D1072" s="191" t="s">
        <v>164</v>
      </c>
      <c r="E1072" s="192" t="s">
        <v>1893</v>
      </c>
      <c r="F1072" s="193" t="s">
        <v>1894</v>
      </c>
      <c r="G1072" s="194" t="s">
        <v>357</v>
      </c>
      <c r="H1072" s="195">
        <v>17</v>
      </c>
      <c r="I1072" s="196"/>
      <c r="J1072" s="197">
        <f t="shared" si="40"/>
        <v>0</v>
      </c>
      <c r="K1072" s="193" t="s">
        <v>21</v>
      </c>
      <c r="L1072" s="59"/>
      <c r="M1072" s="198" t="s">
        <v>21</v>
      </c>
      <c r="N1072" s="199" t="s">
        <v>45</v>
      </c>
      <c r="O1072" s="40"/>
      <c r="P1072" s="200">
        <f t="shared" si="41"/>
        <v>0</v>
      </c>
      <c r="Q1072" s="200">
        <v>2.3000000000000001E-4</v>
      </c>
      <c r="R1072" s="200">
        <f t="shared" si="42"/>
        <v>3.9100000000000003E-3</v>
      </c>
      <c r="S1072" s="200">
        <v>0</v>
      </c>
      <c r="T1072" s="201">
        <f t="shared" si="43"/>
        <v>0</v>
      </c>
      <c r="AR1072" s="22" t="s">
        <v>249</v>
      </c>
      <c r="AT1072" s="22" t="s">
        <v>164</v>
      </c>
      <c r="AU1072" s="22" t="s">
        <v>84</v>
      </c>
      <c r="AY1072" s="22" t="s">
        <v>162</v>
      </c>
      <c r="BE1072" s="202">
        <f t="shared" si="44"/>
        <v>0</v>
      </c>
      <c r="BF1072" s="202">
        <f t="shared" si="45"/>
        <v>0</v>
      </c>
      <c r="BG1072" s="202">
        <f t="shared" si="46"/>
        <v>0</v>
      </c>
      <c r="BH1072" s="202">
        <f t="shared" si="47"/>
        <v>0</v>
      </c>
      <c r="BI1072" s="202">
        <f t="shared" si="48"/>
        <v>0</v>
      </c>
      <c r="BJ1072" s="22" t="s">
        <v>82</v>
      </c>
      <c r="BK1072" s="202">
        <f t="shared" si="49"/>
        <v>0</v>
      </c>
      <c r="BL1072" s="22" t="s">
        <v>249</v>
      </c>
      <c r="BM1072" s="22" t="s">
        <v>1895</v>
      </c>
    </row>
    <row r="1073" spans="2:65" s="1" customFormat="1" ht="22.5" customHeight="1">
      <c r="B1073" s="39"/>
      <c r="C1073" s="191" t="s">
        <v>1896</v>
      </c>
      <c r="D1073" s="191" t="s">
        <v>164</v>
      </c>
      <c r="E1073" s="192" t="s">
        <v>1897</v>
      </c>
      <c r="F1073" s="193" t="s">
        <v>1898</v>
      </c>
      <c r="G1073" s="194" t="s">
        <v>357</v>
      </c>
      <c r="H1073" s="195">
        <v>4</v>
      </c>
      <c r="I1073" s="196"/>
      <c r="J1073" s="197">
        <f t="shared" si="40"/>
        <v>0</v>
      </c>
      <c r="K1073" s="193" t="s">
        <v>21</v>
      </c>
      <c r="L1073" s="59"/>
      <c r="M1073" s="198" t="s">
        <v>21</v>
      </c>
      <c r="N1073" s="199" t="s">
        <v>45</v>
      </c>
      <c r="O1073" s="40"/>
      <c r="P1073" s="200">
        <f t="shared" si="41"/>
        <v>0</v>
      </c>
      <c r="Q1073" s="200">
        <v>2.7999999999999998E-4</v>
      </c>
      <c r="R1073" s="200">
        <f t="shared" si="42"/>
        <v>1.1199999999999999E-3</v>
      </c>
      <c r="S1073" s="200">
        <v>0</v>
      </c>
      <c r="T1073" s="201">
        <f t="shared" si="43"/>
        <v>0</v>
      </c>
      <c r="AR1073" s="22" t="s">
        <v>249</v>
      </c>
      <c r="AT1073" s="22" t="s">
        <v>164</v>
      </c>
      <c r="AU1073" s="22" t="s">
        <v>84</v>
      </c>
      <c r="AY1073" s="22" t="s">
        <v>162</v>
      </c>
      <c r="BE1073" s="202">
        <f t="shared" si="44"/>
        <v>0</v>
      </c>
      <c r="BF1073" s="202">
        <f t="shared" si="45"/>
        <v>0</v>
      </c>
      <c r="BG1073" s="202">
        <f t="shared" si="46"/>
        <v>0</v>
      </c>
      <c r="BH1073" s="202">
        <f t="shared" si="47"/>
        <v>0</v>
      </c>
      <c r="BI1073" s="202">
        <f t="shared" si="48"/>
        <v>0</v>
      </c>
      <c r="BJ1073" s="22" t="s">
        <v>82</v>
      </c>
      <c r="BK1073" s="202">
        <f t="shared" si="49"/>
        <v>0</v>
      </c>
      <c r="BL1073" s="22" t="s">
        <v>249</v>
      </c>
      <c r="BM1073" s="22" t="s">
        <v>1899</v>
      </c>
    </row>
    <row r="1074" spans="2:65" s="1" customFormat="1" ht="31.5" customHeight="1">
      <c r="B1074" s="39"/>
      <c r="C1074" s="191" t="s">
        <v>1900</v>
      </c>
      <c r="D1074" s="191" t="s">
        <v>164</v>
      </c>
      <c r="E1074" s="192" t="s">
        <v>1901</v>
      </c>
      <c r="F1074" s="193" t="s">
        <v>1902</v>
      </c>
      <c r="G1074" s="194" t="s">
        <v>257</v>
      </c>
      <c r="H1074" s="195">
        <v>0.97799999999999998</v>
      </c>
      <c r="I1074" s="196"/>
      <c r="J1074" s="197">
        <f t="shared" si="40"/>
        <v>0</v>
      </c>
      <c r="K1074" s="193" t="s">
        <v>168</v>
      </c>
      <c r="L1074" s="59"/>
      <c r="M1074" s="198" t="s">
        <v>21</v>
      </c>
      <c r="N1074" s="199" t="s">
        <v>45</v>
      </c>
      <c r="O1074" s="40"/>
      <c r="P1074" s="200">
        <f t="shared" si="41"/>
        <v>0</v>
      </c>
      <c r="Q1074" s="200">
        <v>0</v>
      </c>
      <c r="R1074" s="200">
        <f t="shared" si="42"/>
        <v>0</v>
      </c>
      <c r="S1074" s="200">
        <v>0</v>
      </c>
      <c r="T1074" s="201">
        <f t="shared" si="43"/>
        <v>0</v>
      </c>
      <c r="AR1074" s="22" t="s">
        <v>249</v>
      </c>
      <c r="AT1074" s="22" t="s">
        <v>164</v>
      </c>
      <c r="AU1074" s="22" t="s">
        <v>84</v>
      </c>
      <c r="AY1074" s="22" t="s">
        <v>162</v>
      </c>
      <c r="BE1074" s="202">
        <f t="shared" si="44"/>
        <v>0</v>
      </c>
      <c r="BF1074" s="202">
        <f t="shared" si="45"/>
        <v>0</v>
      </c>
      <c r="BG1074" s="202">
        <f t="shared" si="46"/>
        <v>0</v>
      </c>
      <c r="BH1074" s="202">
        <f t="shared" si="47"/>
        <v>0</v>
      </c>
      <c r="BI1074" s="202">
        <f t="shared" si="48"/>
        <v>0</v>
      </c>
      <c r="BJ1074" s="22" t="s">
        <v>82</v>
      </c>
      <c r="BK1074" s="202">
        <f t="shared" si="49"/>
        <v>0</v>
      </c>
      <c r="BL1074" s="22" t="s">
        <v>249</v>
      </c>
      <c r="BM1074" s="22" t="s">
        <v>1903</v>
      </c>
    </row>
    <row r="1075" spans="2:65" s="10" customFormat="1" ht="29.85" customHeight="1">
      <c r="B1075" s="174"/>
      <c r="C1075" s="175"/>
      <c r="D1075" s="188" t="s">
        <v>73</v>
      </c>
      <c r="E1075" s="189" t="s">
        <v>1904</v>
      </c>
      <c r="F1075" s="189" t="s">
        <v>1905</v>
      </c>
      <c r="G1075" s="175"/>
      <c r="H1075" s="175"/>
      <c r="I1075" s="178"/>
      <c r="J1075" s="190">
        <f>BK1075</f>
        <v>0</v>
      </c>
      <c r="K1075" s="175"/>
      <c r="L1075" s="180"/>
      <c r="M1075" s="181"/>
      <c r="N1075" s="182"/>
      <c r="O1075" s="182"/>
      <c r="P1075" s="183">
        <f>SUM(P1076:P1078)</f>
        <v>0</v>
      </c>
      <c r="Q1075" s="182"/>
      <c r="R1075" s="183">
        <f>SUM(R1076:R1078)</f>
        <v>9.7000000000000003E-2</v>
      </c>
      <c r="S1075" s="182"/>
      <c r="T1075" s="184">
        <f>SUM(T1076:T1078)</f>
        <v>0</v>
      </c>
      <c r="AR1075" s="185" t="s">
        <v>84</v>
      </c>
      <c r="AT1075" s="186" t="s">
        <v>73</v>
      </c>
      <c r="AU1075" s="186" t="s">
        <v>82</v>
      </c>
      <c r="AY1075" s="185" t="s">
        <v>162</v>
      </c>
      <c r="BK1075" s="187">
        <f>SUM(BK1076:BK1078)</f>
        <v>0</v>
      </c>
    </row>
    <row r="1076" spans="2:65" s="1" customFormat="1" ht="31.5" customHeight="1">
      <c r="B1076" s="39"/>
      <c r="C1076" s="191" t="s">
        <v>1906</v>
      </c>
      <c r="D1076" s="191" t="s">
        <v>164</v>
      </c>
      <c r="E1076" s="192" t="s">
        <v>1907</v>
      </c>
      <c r="F1076" s="193" t="s">
        <v>1908</v>
      </c>
      <c r="G1076" s="194" t="s">
        <v>1830</v>
      </c>
      <c r="H1076" s="195">
        <v>10</v>
      </c>
      <c r="I1076" s="196"/>
      <c r="J1076" s="197">
        <f>ROUND(I1076*H1076,2)</f>
        <v>0</v>
      </c>
      <c r="K1076" s="193" t="s">
        <v>168</v>
      </c>
      <c r="L1076" s="59"/>
      <c r="M1076" s="198" t="s">
        <v>21</v>
      </c>
      <c r="N1076" s="199" t="s">
        <v>45</v>
      </c>
      <c r="O1076" s="40"/>
      <c r="P1076" s="200">
        <f>O1076*H1076</f>
        <v>0</v>
      </c>
      <c r="Q1076" s="200">
        <v>9.1999999999999998E-3</v>
      </c>
      <c r="R1076" s="200">
        <f>Q1076*H1076</f>
        <v>9.1999999999999998E-2</v>
      </c>
      <c r="S1076" s="200">
        <v>0</v>
      </c>
      <c r="T1076" s="201">
        <f>S1076*H1076</f>
        <v>0</v>
      </c>
      <c r="AR1076" s="22" t="s">
        <v>249</v>
      </c>
      <c r="AT1076" s="22" t="s">
        <v>164</v>
      </c>
      <c r="AU1076" s="22" t="s">
        <v>84</v>
      </c>
      <c r="AY1076" s="22" t="s">
        <v>162</v>
      </c>
      <c r="BE1076" s="202">
        <f>IF(N1076="základní",J1076,0)</f>
        <v>0</v>
      </c>
      <c r="BF1076" s="202">
        <f>IF(N1076="snížená",J1076,0)</f>
        <v>0</v>
      </c>
      <c r="BG1076" s="202">
        <f>IF(N1076="zákl. přenesená",J1076,0)</f>
        <v>0</v>
      </c>
      <c r="BH1076" s="202">
        <f>IF(N1076="sníž. přenesená",J1076,0)</f>
        <v>0</v>
      </c>
      <c r="BI1076" s="202">
        <f>IF(N1076="nulová",J1076,0)</f>
        <v>0</v>
      </c>
      <c r="BJ1076" s="22" t="s">
        <v>82</v>
      </c>
      <c r="BK1076" s="202">
        <f>ROUND(I1076*H1076,2)</f>
        <v>0</v>
      </c>
      <c r="BL1076" s="22" t="s">
        <v>249</v>
      </c>
      <c r="BM1076" s="22" t="s">
        <v>1909</v>
      </c>
    </row>
    <row r="1077" spans="2:65" s="1" customFormat="1" ht="22.5" customHeight="1">
      <c r="B1077" s="39"/>
      <c r="C1077" s="191" t="s">
        <v>1910</v>
      </c>
      <c r="D1077" s="191" t="s">
        <v>164</v>
      </c>
      <c r="E1077" s="192" t="s">
        <v>1911</v>
      </c>
      <c r="F1077" s="193" t="s">
        <v>1912</v>
      </c>
      <c r="G1077" s="194" t="s">
        <v>357</v>
      </c>
      <c r="H1077" s="195">
        <v>10</v>
      </c>
      <c r="I1077" s="196"/>
      <c r="J1077" s="197">
        <f>ROUND(I1077*H1077,2)</f>
        <v>0</v>
      </c>
      <c r="K1077" s="193" t="s">
        <v>21</v>
      </c>
      <c r="L1077" s="59"/>
      <c r="M1077" s="198" t="s">
        <v>21</v>
      </c>
      <c r="N1077" s="199" t="s">
        <v>45</v>
      </c>
      <c r="O1077" s="40"/>
      <c r="P1077" s="200">
        <f>O1077*H1077</f>
        <v>0</v>
      </c>
      <c r="Q1077" s="200">
        <v>5.0000000000000001E-4</v>
      </c>
      <c r="R1077" s="200">
        <f>Q1077*H1077</f>
        <v>5.0000000000000001E-3</v>
      </c>
      <c r="S1077" s="200">
        <v>0</v>
      </c>
      <c r="T1077" s="201">
        <f>S1077*H1077</f>
        <v>0</v>
      </c>
      <c r="AR1077" s="22" t="s">
        <v>249</v>
      </c>
      <c r="AT1077" s="22" t="s">
        <v>164</v>
      </c>
      <c r="AU1077" s="22" t="s">
        <v>84</v>
      </c>
      <c r="AY1077" s="22" t="s">
        <v>162</v>
      </c>
      <c r="BE1077" s="202">
        <f>IF(N1077="základní",J1077,0)</f>
        <v>0</v>
      </c>
      <c r="BF1077" s="202">
        <f>IF(N1077="snížená",J1077,0)</f>
        <v>0</v>
      </c>
      <c r="BG1077" s="202">
        <f>IF(N1077="zákl. přenesená",J1077,0)</f>
        <v>0</v>
      </c>
      <c r="BH1077" s="202">
        <f>IF(N1077="sníž. přenesená",J1077,0)</f>
        <v>0</v>
      </c>
      <c r="BI1077" s="202">
        <f>IF(N1077="nulová",J1077,0)</f>
        <v>0</v>
      </c>
      <c r="BJ1077" s="22" t="s">
        <v>82</v>
      </c>
      <c r="BK1077" s="202">
        <f>ROUND(I1077*H1077,2)</f>
        <v>0</v>
      </c>
      <c r="BL1077" s="22" t="s">
        <v>249</v>
      </c>
      <c r="BM1077" s="22" t="s">
        <v>1913</v>
      </c>
    </row>
    <row r="1078" spans="2:65" s="1" customFormat="1" ht="31.5" customHeight="1">
      <c r="B1078" s="39"/>
      <c r="C1078" s="191" t="s">
        <v>1914</v>
      </c>
      <c r="D1078" s="191" t="s">
        <v>164</v>
      </c>
      <c r="E1078" s="192" t="s">
        <v>1915</v>
      </c>
      <c r="F1078" s="193" t="s">
        <v>1916</v>
      </c>
      <c r="G1078" s="194" t="s">
        <v>257</v>
      </c>
      <c r="H1078" s="195">
        <v>9.7000000000000003E-2</v>
      </c>
      <c r="I1078" s="196"/>
      <c r="J1078" s="197">
        <f>ROUND(I1078*H1078,2)</f>
        <v>0</v>
      </c>
      <c r="K1078" s="193" t="s">
        <v>168</v>
      </c>
      <c r="L1078" s="59"/>
      <c r="M1078" s="198" t="s">
        <v>21</v>
      </c>
      <c r="N1078" s="199" t="s">
        <v>45</v>
      </c>
      <c r="O1078" s="40"/>
      <c r="P1078" s="200">
        <f>O1078*H1078</f>
        <v>0</v>
      </c>
      <c r="Q1078" s="200">
        <v>0</v>
      </c>
      <c r="R1078" s="200">
        <f>Q1078*H1078</f>
        <v>0</v>
      </c>
      <c r="S1078" s="200">
        <v>0</v>
      </c>
      <c r="T1078" s="201">
        <f>S1078*H1078</f>
        <v>0</v>
      </c>
      <c r="AR1078" s="22" t="s">
        <v>249</v>
      </c>
      <c r="AT1078" s="22" t="s">
        <v>164</v>
      </c>
      <c r="AU1078" s="22" t="s">
        <v>84</v>
      </c>
      <c r="AY1078" s="22" t="s">
        <v>162</v>
      </c>
      <c r="BE1078" s="202">
        <f>IF(N1078="základní",J1078,0)</f>
        <v>0</v>
      </c>
      <c r="BF1078" s="202">
        <f>IF(N1078="snížená",J1078,0)</f>
        <v>0</v>
      </c>
      <c r="BG1078" s="202">
        <f>IF(N1078="zákl. přenesená",J1078,0)</f>
        <v>0</v>
      </c>
      <c r="BH1078" s="202">
        <f>IF(N1078="sníž. přenesená",J1078,0)</f>
        <v>0</v>
      </c>
      <c r="BI1078" s="202">
        <f>IF(N1078="nulová",J1078,0)</f>
        <v>0</v>
      </c>
      <c r="BJ1078" s="22" t="s">
        <v>82</v>
      </c>
      <c r="BK1078" s="202">
        <f>ROUND(I1078*H1078,2)</f>
        <v>0</v>
      </c>
      <c r="BL1078" s="22" t="s">
        <v>249</v>
      </c>
      <c r="BM1078" s="22" t="s">
        <v>1917</v>
      </c>
    </row>
    <row r="1079" spans="2:65" s="10" customFormat="1" ht="29.85" customHeight="1">
      <c r="B1079" s="174"/>
      <c r="C1079" s="175"/>
      <c r="D1079" s="188" t="s">
        <v>73</v>
      </c>
      <c r="E1079" s="189" t="s">
        <v>1918</v>
      </c>
      <c r="F1079" s="189" t="s">
        <v>1919</v>
      </c>
      <c r="G1079" s="175"/>
      <c r="H1079" s="175"/>
      <c r="I1079" s="178"/>
      <c r="J1079" s="190">
        <f>BK1079</f>
        <v>0</v>
      </c>
      <c r="K1079" s="175"/>
      <c r="L1079" s="180"/>
      <c r="M1079" s="181"/>
      <c r="N1079" s="182"/>
      <c r="O1079" s="182"/>
      <c r="P1079" s="183">
        <f>SUM(P1080:P1082)</f>
        <v>0</v>
      </c>
      <c r="Q1079" s="182"/>
      <c r="R1079" s="183">
        <f>SUM(R1080:R1082)</f>
        <v>0.36247397200000003</v>
      </c>
      <c r="S1079" s="182"/>
      <c r="T1079" s="184">
        <f>SUM(T1080:T1082)</f>
        <v>0</v>
      </c>
      <c r="AR1079" s="185" t="s">
        <v>84</v>
      </c>
      <c r="AT1079" s="186" t="s">
        <v>73</v>
      </c>
      <c r="AU1079" s="186" t="s">
        <v>82</v>
      </c>
      <c r="AY1079" s="185" t="s">
        <v>162</v>
      </c>
      <c r="BK1079" s="187">
        <f>SUM(BK1080:BK1082)</f>
        <v>0</v>
      </c>
    </row>
    <row r="1080" spans="2:65" s="1" customFormat="1" ht="95.25" customHeight="1">
      <c r="B1080" s="39"/>
      <c r="C1080" s="191" t="s">
        <v>1920</v>
      </c>
      <c r="D1080" s="191" t="s">
        <v>164</v>
      </c>
      <c r="E1080" s="192" t="s">
        <v>1921</v>
      </c>
      <c r="F1080" s="193" t="s">
        <v>1922</v>
      </c>
      <c r="G1080" s="194" t="s">
        <v>1830</v>
      </c>
      <c r="H1080" s="195">
        <v>3</v>
      </c>
      <c r="I1080" s="196"/>
      <c r="J1080" s="197">
        <f>ROUND(I1080*H1080,2)</f>
        <v>0</v>
      </c>
      <c r="K1080" s="193" t="s">
        <v>1923</v>
      </c>
      <c r="L1080" s="59"/>
      <c r="M1080" s="198" t="s">
        <v>21</v>
      </c>
      <c r="N1080" s="199" t="s">
        <v>45</v>
      </c>
      <c r="O1080" s="40"/>
      <c r="P1080" s="200">
        <f>O1080*H1080</f>
        <v>0</v>
      </c>
      <c r="Q1080" s="200">
        <v>2.9139999999999999E-2</v>
      </c>
      <c r="R1080" s="200">
        <f>Q1080*H1080</f>
        <v>8.7419999999999998E-2</v>
      </c>
      <c r="S1080" s="200">
        <v>0</v>
      </c>
      <c r="T1080" s="201">
        <f>S1080*H1080</f>
        <v>0</v>
      </c>
      <c r="AR1080" s="22" t="s">
        <v>249</v>
      </c>
      <c r="AT1080" s="22" t="s">
        <v>164</v>
      </c>
      <c r="AU1080" s="22" t="s">
        <v>84</v>
      </c>
      <c r="AY1080" s="22" t="s">
        <v>162</v>
      </c>
      <c r="BE1080" s="202">
        <f>IF(N1080="základní",J1080,0)</f>
        <v>0</v>
      </c>
      <c r="BF1080" s="202">
        <f>IF(N1080="snížená",J1080,0)</f>
        <v>0</v>
      </c>
      <c r="BG1080" s="202">
        <f>IF(N1080="zákl. přenesená",J1080,0)</f>
        <v>0</v>
      </c>
      <c r="BH1080" s="202">
        <f>IF(N1080="sníž. přenesená",J1080,0)</f>
        <v>0</v>
      </c>
      <c r="BI1080" s="202">
        <f>IF(N1080="nulová",J1080,0)</f>
        <v>0</v>
      </c>
      <c r="BJ1080" s="22" t="s">
        <v>82</v>
      </c>
      <c r="BK1080" s="202">
        <f>ROUND(I1080*H1080,2)</f>
        <v>0</v>
      </c>
      <c r="BL1080" s="22" t="s">
        <v>249</v>
      </c>
      <c r="BM1080" s="22" t="s">
        <v>1924</v>
      </c>
    </row>
    <row r="1081" spans="2:65" s="1" customFormat="1" ht="22.5" customHeight="1">
      <c r="B1081" s="39"/>
      <c r="C1081" s="191" t="s">
        <v>1925</v>
      </c>
      <c r="D1081" s="191" t="s">
        <v>164</v>
      </c>
      <c r="E1081" s="192" t="s">
        <v>1926</v>
      </c>
      <c r="F1081" s="193" t="s">
        <v>1927</v>
      </c>
      <c r="G1081" s="194" t="s">
        <v>182</v>
      </c>
      <c r="H1081" s="195">
        <v>43</v>
      </c>
      <c r="I1081" s="196"/>
      <c r="J1081" s="197">
        <f>ROUND(I1081*H1081,2)</f>
        <v>0</v>
      </c>
      <c r="K1081" s="193" t="s">
        <v>168</v>
      </c>
      <c r="L1081" s="59"/>
      <c r="M1081" s="198" t="s">
        <v>21</v>
      </c>
      <c r="N1081" s="199" t="s">
        <v>45</v>
      </c>
      <c r="O1081" s="40"/>
      <c r="P1081" s="200">
        <f>O1081*H1081</f>
        <v>0</v>
      </c>
      <c r="Q1081" s="200">
        <v>6.3966040000000002E-3</v>
      </c>
      <c r="R1081" s="200">
        <f>Q1081*H1081</f>
        <v>0.27505397200000004</v>
      </c>
      <c r="S1081" s="200">
        <v>0</v>
      </c>
      <c r="T1081" s="201">
        <f>S1081*H1081</f>
        <v>0</v>
      </c>
      <c r="AR1081" s="22" t="s">
        <v>249</v>
      </c>
      <c r="AT1081" s="22" t="s">
        <v>164</v>
      </c>
      <c r="AU1081" s="22" t="s">
        <v>84</v>
      </c>
      <c r="AY1081" s="22" t="s">
        <v>162</v>
      </c>
      <c r="BE1081" s="202">
        <f>IF(N1081="základní",J1081,0)</f>
        <v>0</v>
      </c>
      <c r="BF1081" s="202">
        <f>IF(N1081="snížená",J1081,0)</f>
        <v>0</v>
      </c>
      <c r="BG1081" s="202">
        <f>IF(N1081="zákl. přenesená",J1081,0)</f>
        <v>0</v>
      </c>
      <c r="BH1081" s="202">
        <f>IF(N1081="sníž. přenesená",J1081,0)</f>
        <v>0</v>
      </c>
      <c r="BI1081" s="202">
        <f>IF(N1081="nulová",J1081,0)</f>
        <v>0</v>
      </c>
      <c r="BJ1081" s="22" t="s">
        <v>82</v>
      </c>
      <c r="BK1081" s="202">
        <f>ROUND(I1081*H1081,2)</f>
        <v>0</v>
      </c>
      <c r="BL1081" s="22" t="s">
        <v>249</v>
      </c>
      <c r="BM1081" s="22" t="s">
        <v>1928</v>
      </c>
    </row>
    <row r="1082" spans="2:65" s="1" customFormat="1" ht="22.5" customHeight="1">
      <c r="B1082" s="39"/>
      <c r="C1082" s="191" t="s">
        <v>1929</v>
      </c>
      <c r="D1082" s="191" t="s">
        <v>164</v>
      </c>
      <c r="E1082" s="192" t="s">
        <v>1930</v>
      </c>
      <c r="F1082" s="193" t="s">
        <v>1931</v>
      </c>
      <c r="G1082" s="194" t="s">
        <v>182</v>
      </c>
      <c r="H1082" s="195">
        <v>21.6</v>
      </c>
      <c r="I1082" s="196"/>
      <c r="J1082" s="197">
        <f>ROUND(I1082*H1082,2)</f>
        <v>0</v>
      </c>
      <c r="K1082" s="193" t="s">
        <v>21</v>
      </c>
      <c r="L1082" s="59"/>
      <c r="M1082" s="198" t="s">
        <v>21</v>
      </c>
      <c r="N1082" s="199" t="s">
        <v>45</v>
      </c>
      <c r="O1082" s="40"/>
      <c r="P1082" s="200">
        <f>O1082*H1082</f>
        <v>0</v>
      </c>
      <c r="Q1082" s="200">
        <v>0</v>
      </c>
      <c r="R1082" s="200">
        <f>Q1082*H1082</f>
        <v>0</v>
      </c>
      <c r="S1082" s="200">
        <v>0</v>
      </c>
      <c r="T1082" s="201">
        <f>S1082*H1082</f>
        <v>0</v>
      </c>
      <c r="AR1082" s="22" t="s">
        <v>249</v>
      </c>
      <c r="AT1082" s="22" t="s">
        <v>164</v>
      </c>
      <c r="AU1082" s="22" t="s">
        <v>84</v>
      </c>
      <c r="AY1082" s="22" t="s">
        <v>162</v>
      </c>
      <c r="BE1082" s="202">
        <f>IF(N1082="základní",J1082,0)</f>
        <v>0</v>
      </c>
      <c r="BF1082" s="202">
        <f>IF(N1082="snížená",J1082,0)</f>
        <v>0</v>
      </c>
      <c r="BG1082" s="202">
        <f>IF(N1082="zákl. přenesená",J1082,0)</f>
        <v>0</v>
      </c>
      <c r="BH1082" s="202">
        <f>IF(N1082="sníž. přenesená",J1082,0)</f>
        <v>0</v>
      </c>
      <c r="BI1082" s="202">
        <f>IF(N1082="nulová",J1082,0)</f>
        <v>0</v>
      </c>
      <c r="BJ1082" s="22" t="s">
        <v>82</v>
      </c>
      <c r="BK1082" s="202">
        <f>ROUND(I1082*H1082,2)</f>
        <v>0</v>
      </c>
      <c r="BL1082" s="22" t="s">
        <v>249</v>
      </c>
      <c r="BM1082" s="22" t="s">
        <v>1932</v>
      </c>
    </row>
    <row r="1083" spans="2:65" s="10" customFormat="1" ht="29.85" customHeight="1">
      <c r="B1083" s="174"/>
      <c r="C1083" s="175"/>
      <c r="D1083" s="188" t="s">
        <v>73</v>
      </c>
      <c r="E1083" s="189" t="s">
        <v>1933</v>
      </c>
      <c r="F1083" s="189" t="s">
        <v>1934</v>
      </c>
      <c r="G1083" s="175"/>
      <c r="H1083" s="175"/>
      <c r="I1083" s="178"/>
      <c r="J1083" s="190">
        <f>BK1083</f>
        <v>0</v>
      </c>
      <c r="K1083" s="175"/>
      <c r="L1083" s="180"/>
      <c r="M1083" s="181"/>
      <c r="N1083" s="182"/>
      <c r="O1083" s="182"/>
      <c r="P1083" s="183">
        <f>SUM(P1084:P1086)</f>
        <v>0</v>
      </c>
      <c r="Q1083" s="182"/>
      <c r="R1083" s="183">
        <f>SUM(R1084:R1086)</f>
        <v>0</v>
      </c>
      <c r="S1083" s="182"/>
      <c r="T1083" s="184">
        <f>SUM(T1084:T1086)</f>
        <v>0</v>
      </c>
      <c r="AR1083" s="185" t="s">
        <v>84</v>
      </c>
      <c r="AT1083" s="186" t="s">
        <v>73</v>
      </c>
      <c r="AU1083" s="186" t="s">
        <v>82</v>
      </c>
      <c r="AY1083" s="185" t="s">
        <v>162</v>
      </c>
      <c r="BK1083" s="187">
        <f>SUM(BK1084:BK1086)</f>
        <v>0</v>
      </c>
    </row>
    <row r="1084" spans="2:65" s="1" customFormat="1" ht="22.5" customHeight="1">
      <c r="B1084" s="39"/>
      <c r="C1084" s="191" t="s">
        <v>1935</v>
      </c>
      <c r="D1084" s="191" t="s">
        <v>164</v>
      </c>
      <c r="E1084" s="192" t="s">
        <v>1936</v>
      </c>
      <c r="F1084" s="193" t="s">
        <v>1937</v>
      </c>
      <c r="G1084" s="194" t="s">
        <v>286</v>
      </c>
      <c r="H1084" s="195">
        <v>1</v>
      </c>
      <c r="I1084" s="196"/>
      <c r="J1084" s="197">
        <f>ROUND(I1084*H1084,2)</f>
        <v>0</v>
      </c>
      <c r="K1084" s="193" t="s">
        <v>21</v>
      </c>
      <c r="L1084" s="59"/>
      <c r="M1084" s="198" t="s">
        <v>21</v>
      </c>
      <c r="N1084" s="199" t="s">
        <v>45</v>
      </c>
      <c r="O1084" s="40"/>
      <c r="P1084" s="200">
        <f>O1084*H1084</f>
        <v>0</v>
      </c>
      <c r="Q1084" s="200">
        <v>0</v>
      </c>
      <c r="R1084" s="200">
        <f>Q1084*H1084</f>
        <v>0</v>
      </c>
      <c r="S1084" s="200">
        <v>0</v>
      </c>
      <c r="T1084" s="201">
        <f>S1084*H1084</f>
        <v>0</v>
      </c>
      <c r="AR1084" s="22" t="s">
        <v>249</v>
      </c>
      <c r="AT1084" s="22" t="s">
        <v>164</v>
      </c>
      <c r="AU1084" s="22" t="s">
        <v>84</v>
      </c>
      <c r="AY1084" s="22" t="s">
        <v>162</v>
      </c>
      <c r="BE1084" s="202">
        <f>IF(N1084="základní",J1084,0)</f>
        <v>0</v>
      </c>
      <c r="BF1084" s="202">
        <f>IF(N1084="snížená",J1084,0)</f>
        <v>0</v>
      </c>
      <c r="BG1084" s="202">
        <f>IF(N1084="zákl. přenesená",J1084,0)</f>
        <v>0</v>
      </c>
      <c r="BH1084" s="202">
        <f>IF(N1084="sníž. přenesená",J1084,0)</f>
        <v>0</v>
      </c>
      <c r="BI1084" s="202">
        <f>IF(N1084="nulová",J1084,0)</f>
        <v>0</v>
      </c>
      <c r="BJ1084" s="22" t="s">
        <v>82</v>
      </c>
      <c r="BK1084" s="202">
        <f>ROUND(I1084*H1084,2)</f>
        <v>0</v>
      </c>
      <c r="BL1084" s="22" t="s">
        <v>249</v>
      </c>
      <c r="BM1084" s="22" t="s">
        <v>1938</v>
      </c>
    </row>
    <row r="1085" spans="2:65" s="1" customFormat="1" ht="22.5" customHeight="1">
      <c r="B1085" s="39"/>
      <c r="C1085" s="191" t="s">
        <v>1939</v>
      </c>
      <c r="D1085" s="191" t="s">
        <v>164</v>
      </c>
      <c r="E1085" s="192" t="s">
        <v>1940</v>
      </c>
      <c r="F1085" s="193" t="s">
        <v>1941</v>
      </c>
      <c r="G1085" s="194" t="s">
        <v>286</v>
      </c>
      <c r="H1085" s="195">
        <v>1</v>
      </c>
      <c r="I1085" s="196"/>
      <c r="J1085" s="197">
        <f>ROUND(I1085*H1085,2)</f>
        <v>0</v>
      </c>
      <c r="K1085" s="193" t="s">
        <v>21</v>
      </c>
      <c r="L1085" s="59"/>
      <c r="M1085" s="198" t="s">
        <v>21</v>
      </c>
      <c r="N1085" s="199" t="s">
        <v>45</v>
      </c>
      <c r="O1085" s="40"/>
      <c r="P1085" s="200">
        <f>O1085*H1085</f>
        <v>0</v>
      </c>
      <c r="Q1085" s="200">
        <v>0</v>
      </c>
      <c r="R1085" s="200">
        <f>Q1085*H1085</f>
        <v>0</v>
      </c>
      <c r="S1085" s="200">
        <v>0</v>
      </c>
      <c r="T1085" s="201">
        <f>S1085*H1085</f>
        <v>0</v>
      </c>
      <c r="AR1085" s="22" t="s">
        <v>249</v>
      </c>
      <c r="AT1085" s="22" t="s">
        <v>164</v>
      </c>
      <c r="AU1085" s="22" t="s">
        <v>84</v>
      </c>
      <c r="AY1085" s="22" t="s">
        <v>162</v>
      </c>
      <c r="BE1085" s="202">
        <f>IF(N1085="základní",J1085,0)</f>
        <v>0</v>
      </c>
      <c r="BF1085" s="202">
        <f>IF(N1085="snížená",J1085,0)</f>
        <v>0</v>
      </c>
      <c r="BG1085" s="202">
        <f>IF(N1085="zákl. přenesená",J1085,0)</f>
        <v>0</v>
      </c>
      <c r="BH1085" s="202">
        <f>IF(N1085="sníž. přenesená",J1085,0)</f>
        <v>0</v>
      </c>
      <c r="BI1085" s="202">
        <f>IF(N1085="nulová",J1085,0)</f>
        <v>0</v>
      </c>
      <c r="BJ1085" s="22" t="s">
        <v>82</v>
      </c>
      <c r="BK1085" s="202">
        <f>ROUND(I1085*H1085,2)</f>
        <v>0</v>
      </c>
      <c r="BL1085" s="22" t="s">
        <v>249</v>
      </c>
      <c r="BM1085" s="22" t="s">
        <v>1942</v>
      </c>
    </row>
    <row r="1086" spans="2:65" s="1" customFormat="1" ht="22.5" customHeight="1">
      <c r="B1086" s="39"/>
      <c r="C1086" s="191" t="s">
        <v>1943</v>
      </c>
      <c r="D1086" s="191" t="s">
        <v>164</v>
      </c>
      <c r="E1086" s="192" t="s">
        <v>1944</v>
      </c>
      <c r="F1086" s="193" t="s">
        <v>1945</v>
      </c>
      <c r="G1086" s="194" t="s">
        <v>286</v>
      </c>
      <c r="H1086" s="195">
        <v>1</v>
      </c>
      <c r="I1086" s="196"/>
      <c r="J1086" s="197">
        <f>ROUND(I1086*H1086,2)</f>
        <v>0</v>
      </c>
      <c r="K1086" s="193" t="s">
        <v>21</v>
      </c>
      <c r="L1086" s="59"/>
      <c r="M1086" s="198" t="s">
        <v>21</v>
      </c>
      <c r="N1086" s="199" t="s">
        <v>45</v>
      </c>
      <c r="O1086" s="40"/>
      <c r="P1086" s="200">
        <f>O1086*H1086</f>
        <v>0</v>
      </c>
      <c r="Q1086" s="200">
        <v>0</v>
      </c>
      <c r="R1086" s="200">
        <f>Q1086*H1086</f>
        <v>0</v>
      </c>
      <c r="S1086" s="200">
        <v>0</v>
      </c>
      <c r="T1086" s="201">
        <f>S1086*H1086</f>
        <v>0</v>
      </c>
      <c r="AR1086" s="22" t="s">
        <v>249</v>
      </c>
      <c r="AT1086" s="22" t="s">
        <v>164</v>
      </c>
      <c r="AU1086" s="22" t="s">
        <v>84</v>
      </c>
      <c r="AY1086" s="22" t="s">
        <v>162</v>
      </c>
      <c r="BE1086" s="202">
        <f>IF(N1086="základní",J1086,0)</f>
        <v>0</v>
      </c>
      <c r="BF1086" s="202">
        <f>IF(N1086="snížená",J1086,0)</f>
        <v>0</v>
      </c>
      <c r="BG1086" s="202">
        <f>IF(N1086="zákl. přenesená",J1086,0)</f>
        <v>0</v>
      </c>
      <c r="BH1086" s="202">
        <f>IF(N1086="sníž. přenesená",J1086,0)</f>
        <v>0</v>
      </c>
      <c r="BI1086" s="202">
        <f>IF(N1086="nulová",J1086,0)</f>
        <v>0</v>
      </c>
      <c r="BJ1086" s="22" t="s">
        <v>82</v>
      </c>
      <c r="BK1086" s="202">
        <f>ROUND(I1086*H1086,2)</f>
        <v>0</v>
      </c>
      <c r="BL1086" s="22" t="s">
        <v>249</v>
      </c>
      <c r="BM1086" s="22" t="s">
        <v>1946</v>
      </c>
    </row>
    <row r="1087" spans="2:65" s="10" customFormat="1" ht="29.85" customHeight="1">
      <c r="B1087" s="174"/>
      <c r="C1087" s="175"/>
      <c r="D1087" s="188" t="s">
        <v>73</v>
      </c>
      <c r="E1087" s="189" t="s">
        <v>1947</v>
      </c>
      <c r="F1087" s="189" t="s">
        <v>1948</v>
      </c>
      <c r="G1087" s="175"/>
      <c r="H1087" s="175"/>
      <c r="I1087" s="178"/>
      <c r="J1087" s="190">
        <f>BK1087</f>
        <v>0</v>
      </c>
      <c r="K1087" s="175"/>
      <c r="L1087" s="180"/>
      <c r="M1087" s="181"/>
      <c r="N1087" s="182"/>
      <c r="O1087" s="182"/>
      <c r="P1087" s="183">
        <f>SUM(P1088:P1095)</f>
        <v>0</v>
      </c>
      <c r="Q1087" s="182"/>
      <c r="R1087" s="183">
        <f>SUM(R1088:R1095)</f>
        <v>1.36476</v>
      </c>
      <c r="S1087" s="182"/>
      <c r="T1087" s="184">
        <f>SUM(T1088:T1095)</f>
        <v>0</v>
      </c>
      <c r="AR1087" s="185" t="s">
        <v>84</v>
      </c>
      <c r="AT1087" s="186" t="s">
        <v>73</v>
      </c>
      <c r="AU1087" s="186" t="s">
        <v>82</v>
      </c>
      <c r="AY1087" s="185" t="s">
        <v>162</v>
      </c>
      <c r="BK1087" s="187">
        <f>SUM(BK1088:BK1095)</f>
        <v>0</v>
      </c>
    </row>
    <row r="1088" spans="2:65" s="1" customFormat="1" ht="31.5" customHeight="1">
      <c r="B1088" s="39"/>
      <c r="C1088" s="191" t="s">
        <v>1949</v>
      </c>
      <c r="D1088" s="191" t="s">
        <v>164</v>
      </c>
      <c r="E1088" s="192" t="s">
        <v>1950</v>
      </c>
      <c r="F1088" s="193" t="s">
        <v>1951</v>
      </c>
      <c r="G1088" s="194" t="s">
        <v>167</v>
      </c>
      <c r="H1088" s="195">
        <v>13.6</v>
      </c>
      <c r="I1088" s="196"/>
      <c r="J1088" s="197">
        <f>ROUND(I1088*H1088,2)</f>
        <v>0</v>
      </c>
      <c r="K1088" s="193" t="s">
        <v>168</v>
      </c>
      <c r="L1088" s="59"/>
      <c r="M1088" s="198" t="s">
        <v>21</v>
      </c>
      <c r="N1088" s="199" t="s">
        <v>45</v>
      </c>
      <c r="O1088" s="40"/>
      <c r="P1088" s="200">
        <f>O1088*H1088</f>
        <v>0</v>
      </c>
      <c r="Q1088" s="200">
        <v>0.10034999999999999</v>
      </c>
      <c r="R1088" s="200">
        <f>Q1088*H1088</f>
        <v>1.36476</v>
      </c>
      <c r="S1088" s="200">
        <v>0</v>
      </c>
      <c r="T1088" s="201">
        <f>S1088*H1088</f>
        <v>0</v>
      </c>
      <c r="AR1088" s="22" t="s">
        <v>249</v>
      </c>
      <c r="AT1088" s="22" t="s">
        <v>164</v>
      </c>
      <c r="AU1088" s="22" t="s">
        <v>84</v>
      </c>
      <c r="AY1088" s="22" t="s">
        <v>162</v>
      </c>
      <c r="BE1088" s="202">
        <f>IF(N1088="základní",J1088,0)</f>
        <v>0</v>
      </c>
      <c r="BF1088" s="202">
        <f>IF(N1088="snížená",J1088,0)</f>
        <v>0</v>
      </c>
      <c r="BG1088" s="202">
        <f>IF(N1088="zákl. přenesená",J1088,0)</f>
        <v>0</v>
      </c>
      <c r="BH1088" s="202">
        <f>IF(N1088="sníž. přenesená",J1088,0)</f>
        <v>0</v>
      </c>
      <c r="BI1088" s="202">
        <f>IF(N1088="nulová",J1088,0)</f>
        <v>0</v>
      </c>
      <c r="BJ1088" s="22" t="s">
        <v>82</v>
      </c>
      <c r="BK1088" s="202">
        <f>ROUND(I1088*H1088,2)</f>
        <v>0</v>
      </c>
      <c r="BL1088" s="22" t="s">
        <v>249</v>
      </c>
      <c r="BM1088" s="22" t="s">
        <v>1952</v>
      </c>
    </row>
    <row r="1089" spans="2:65" s="11" customFormat="1" ht="13.5">
      <c r="B1089" s="203"/>
      <c r="C1089" s="204"/>
      <c r="D1089" s="205" t="s">
        <v>171</v>
      </c>
      <c r="E1089" s="206" t="s">
        <v>21</v>
      </c>
      <c r="F1089" s="207" t="s">
        <v>1953</v>
      </c>
      <c r="G1089" s="204"/>
      <c r="H1089" s="208" t="s">
        <v>21</v>
      </c>
      <c r="I1089" s="209"/>
      <c r="J1089" s="204"/>
      <c r="K1089" s="204"/>
      <c r="L1089" s="210"/>
      <c r="M1089" s="211"/>
      <c r="N1089" s="212"/>
      <c r="O1089" s="212"/>
      <c r="P1089" s="212"/>
      <c r="Q1089" s="212"/>
      <c r="R1089" s="212"/>
      <c r="S1089" s="212"/>
      <c r="T1089" s="213"/>
      <c r="AT1089" s="214" t="s">
        <v>171</v>
      </c>
      <c r="AU1089" s="214" t="s">
        <v>84</v>
      </c>
      <c r="AV1089" s="11" t="s">
        <v>82</v>
      </c>
      <c r="AW1089" s="11" t="s">
        <v>37</v>
      </c>
      <c r="AX1089" s="11" t="s">
        <v>74</v>
      </c>
      <c r="AY1089" s="214" t="s">
        <v>162</v>
      </c>
    </row>
    <row r="1090" spans="2:65" s="12" customFormat="1" ht="13.5">
      <c r="B1090" s="215"/>
      <c r="C1090" s="216"/>
      <c r="D1090" s="205" t="s">
        <v>171</v>
      </c>
      <c r="E1090" s="217" t="s">
        <v>21</v>
      </c>
      <c r="F1090" s="218" t="s">
        <v>1954</v>
      </c>
      <c r="G1090" s="216"/>
      <c r="H1090" s="219">
        <v>7.2</v>
      </c>
      <c r="I1090" s="220"/>
      <c r="J1090" s="216"/>
      <c r="K1090" s="216"/>
      <c r="L1090" s="221"/>
      <c r="M1090" s="222"/>
      <c r="N1090" s="223"/>
      <c r="O1090" s="223"/>
      <c r="P1090" s="223"/>
      <c r="Q1090" s="223"/>
      <c r="R1090" s="223"/>
      <c r="S1090" s="223"/>
      <c r="T1090" s="224"/>
      <c r="AT1090" s="225" t="s">
        <v>171</v>
      </c>
      <c r="AU1090" s="225" t="s">
        <v>84</v>
      </c>
      <c r="AV1090" s="12" t="s">
        <v>84</v>
      </c>
      <c r="AW1090" s="12" t="s">
        <v>37</v>
      </c>
      <c r="AX1090" s="12" t="s">
        <v>74</v>
      </c>
      <c r="AY1090" s="225" t="s">
        <v>162</v>
      </c>
    </row>
    <row r="1091" spans="2:65" s="11" customFormat="1" ht="13.5">
      <c r="B1091" s="203"/>
      <c r="C1091" s="204"/>
      <c r="D1091" s="205" t="s">
        <v>171</v>
      </c>
      <c r="E1091" s="206" t="s">
        <v>21</v>
      </c>
      <c r="F1091" s="207" t="s">
        <v>1955</v>
      </c>
      <c r="G1091" s="204"/>
      <c r="H1091" s="208" t="s">
        <v>21</v>
      </c>
      <c r="I1091" s="209"/>
      <c r="J1091" s="204"/>
      <c r="K1091" s="204"/>
      <c r="L1091" s="210"/>
      <c r="M1091" s="211"/>
      <c r="N1091" s="212"/>
      <c r="O1091" s="212"/>
      <c r="P1091" s="212"/>
      <c r="Q1091" s="212"/>
      <c r="R1091" s="212"/>
      <c r="S1091" s="212"/>
      <c r="T1091" s="213"/>
      <c r="AT1091" s="214" t="s">
        <v>171</v>
      </c>
      <c r="AU1091" s="214" t="s">
        <v>84</v>
      </c>
      <c r="AV1091" s="11" t="s">
        <v>82</v>
      </c>
      <c r="AW1091" s="11" t="s">
        <v>37</v>
      </c>
      <c r="AX1091" s="11" t="s">
        <v>74</v>
      </c>
      <c r="AY1091" s="214" t="s">
        <v>162</v>
      </c>
    </row>
    <row r="1092" spans="2:65" s="12" customFormat="1" ht="13.5">
      <c r="B1092" s="215"/>
      <c r="C1092" s="216"/>
      <c r="D1092" s="205" t="s">
        <v>171</v>
      </c>
      <c r="E1092" s="217" t="s">
        <v>21</v>
      </c>
      <c r="F1092" s="218" t="s">
        <v>1956</v>
      </c>
      <c r="G1092" s="216"/>
      <c r="H1092" s="219">
        <v>4.4000000000000004</v>
      </c>
      <c r="I1092" s="220"/>
      <c r="J1092" s="216"/>
      <c r="K1092" s="216"/>
      <c r="L1092" s="221"/>
      <c r="M1092" s="222"/>
      <c r="N1092" s="223"/>
      <c r="O1092" s="223"/>
      <c r="P1092" s="223"/>
      <c r="Q1092" s="223"/>
      <c r="R1092" s="223"/>
      <c r="S1092" s="223"/>
      <c r="T1092" s="224"/>
      <c r="AT1092" s="225" t="s">
        <v>171</v>
      </c>
      <c r="AU1092" s="225" t="s">
        <v>84</v>
      </c>
      <c r="AV1092" s="12" t="s">
        <v>84</v>
      </c>
      <c r="AW1092" s="12" t="s">
        <v>37</v>
      </c>
      <c r="AX1092" s="12" t="s">
        <v>74</v>
      </c>
      <c r="AY1092" s="225" t="s">
        <v>162</v>
      </c>
    </row>
    <row r="1093" spans="2:65" s="11" customFormat="1" ht="13.5">
      <c r="B1093" s="203"/>
      <c r="C1093" s="204"/>
      <c r="D1093" s="205" t="s">
        <v>171</v>
      </c>
      <c r="E1093" s="206" t="s">
        <v>21</v>
      </c>
      <c r="F1093" s="207" t="s">
        <v>1957</v>
      </c>
      <c r="G1093" s="204"/>
      <c r="H1093" s="208" t="s">
        <v>21</v>
      </c>
      <c r="I1093" s="209"/>
      <c r="J1093" s="204"/>
      <c r="K1093" s="204"/>
      <c r="L1093" s="210"/>
      <c r="M1093" s="211"/>
      <c r="N1093" s="212"/>
      <c r="O1093" s="212"/>
      <c r="P1093" s="212"/>
      <c r="Q1093" s="212"/>
      <c r="R1093" s="212"/>
      <c r="S1093" s="212"/>
      <c r="T1093" s="213"/>
      <c r="AT1093" s="214" t="s">
        <v>171</v>
      </c>
      <c r="AU1093" s="214" t="s">
        <v>84</v>
      </c>
      <c r="AV1093" s="11" t="s">
        <v>82</v>
      </c>
      <c r="AW1093" s="11" t="s">
        <v>37</v>
      </c>
      <c r="AX1093" s="11" t="s">
        <v>74</v>
      </c>
      <c r="AY1093" s="214" t="s">
        <v>162</v>
      </c>
    </row>
    <row r="1094" spans="2:65" s="12" customFormat="1" ht="13.5">
      <c r="B1094" s="215"/>
      <c r="C1094" s="216"/>
      <c r="D1094" s="226" t="s">
        <v>171</v>
      </c>
      <c r="E1094" s="227" t="s">
        <v>21</v>
      </c>
      <c r="F1094" s="228" t="s">
        <v>1958</v>
      </c>
      <c r="G1094" s="216"/>
      <c r="H1094" s="229">
        <v>2</v>
      </c>
      <c r="I1094" s="220"/>
      <c r="J1094" s="216"/>
      <c r="K1094" s="216"/>
      <c r="L1094" s="221"/>
      <c r="M1094" s="222"/>
      <c r="N1094" s="223"/>
      <c r="O1094" s="223"/>
      <c r="P1094" s="223"/>
      <c r="Q1094" s="223"/>
      <c r="R1094" s="223"/>
      <c r="S1094" s="223"/>
      <c r="T1094" s="224"/>
      <c r="AT1094" s="225" t="s">
        <v>171</v>
      </c>
      <c r="AU1094" s="225" t="s">
        <v>84</v>
      </c>
      <c r="AV1094" s="12" t="s">
        <v>84</v>
      </c>
      <c r="AW1094" s="12" t="s">
        <v>37</v>
      </c>
      <c r="AX1094" s="12" t="s">
        <v>74</v>
      </c>
      <c r="AY1094" s="225" t="s">
        <v>162</v>
      </c>
    </row>
    <row r="1095" spans="2:65" s="1" customFormat="1" ht="31.5" customHeight="1">
      <c r="B1095" s="39"/>
      <c r="C1095" s="191" t="s">
        <v>1959</v>
      </c>
      <c r="D1095" s="191" t="s">
        <v>164</v>
      </c>
      <c r="E1095" s="192" t="s">
        <v>1960</v>
      </c>
      <c r="F1095" s="193" t="s">
        <v>1961</v>
      </c>
      <c r="G1095" s="194" t="s">
        <v>257</v>
      </c>
      <c r="H1095" s="195">
        <v>1.365</v>
      </c>
      <c r="I1095" s="196"/>
      <c r="J1095" s="197">
        <f>ROUND(I1095*H1095,2)</f>
        <v>0</v>
      </c>
      <c r="K1095" s="193" t="s">
        <v>168</v>
      </c>
      <c r="L1095" s="59"/>
      <c r="M1095" s="198" t="s">
        <v>21</v>
      </c>
      <c r="N1095" s="199" t="s">
        <v>45</v>
      </c>
      <c r="O1095" s="40"/>
      <c r="P1095" s="200">
        <f>O1095*H1095</f>
        <v>0</v>
      </c>
      <c r="Q1095" s="200">
        <v>0</v>
      </c>
      <c r="R1095" s="200">
        <f>Q1095*H1095</f>
        <v>0</v>
      </c>
      <c r="S1095" s="200">
        <v>0</v>
      </c>
      <c r="T1095" s="201">
        <f>S1095*H1095</f>
        <v>0</v>
      </c>
      <c r="AR1095" s="22" t="s">
        <v>249</v>
      </c>
      <c r="AT1095" s="22" t="s">
        <v>164</v>
      </c>
      <c r="AU1095" s="22" t="s">
        <v>84</v>
      </c>
      <c r="AY1095" s="22" t="s">
        <v>162</v>
      </c>
      <c r="BE1095" s="202">
        <f>IF(N1095="základní",J1095,0)</f>
        <v>0</v>
      </c>
      <c r="BF1095" s="202">
        <f>IF(N1095="snížená",J1095,0)</f>
        <v>0</v>
      </c>
      <c r="BG1095" s="202">
        <f>IF(N1095="zákl. přenesená",J1095,0)</f>
        <v>0</v>
      </c>
      <c r="BH1095" s="202">
        <f>IF(N1095="sníž. přenesená",J1095,0)</f>
        <v>0</v>
      </c>
      <c r="BI1095" s="202">
        <f>IF(N1095="nulová",J1095,0)</f>
        <v>0</v>
      </c>
      <c r="BJ1095" s="22" t="s">
        <v>82</v>
      </c>
      <c r="BK1095" s="202">
        <f>ROUND(I1095*H1095,2)</f>
        <v>0</v>
      </c>
      <c r="BL1095" s="22" t="s">
        <v>249</v>
      </c>
      <c r="BM1095" s="22" t="s">
        <v>1962</v>
      </c>
    </row>
    <row r="1096" spans="2:65" s="10" customFormat="1" ht="29.85" customHeight="1">
      <c r="B1096" s="174"/>
      <c r="C1096" s="175"/>
      <c r="D1096" s="188" t="s">
        <v>73</v>
      </c>
      <c r="E1096" s="189" t="s">
        <v>1963</v>
      </c>
      <c r="F1096" s="189" t="s">
        <v>1964</v>
      </c>
      <c r="G1096" s="175"/>
      <c r="H1096" s="175"/>
      <c r="I1096" s="178"/>
      <c r="J1096" s="190">
        <f>BK1096</f>
        <v>0</v>
      </c>
      <c r="K1096" s="175"/>
      <c r="L1096" s="180"/>
      <c r="M1096" s="181"/>
      <c r="N1096" s="182"/>
      <c r="O1096" s="182"/>
      <c r="P1096" s="183">
        <f>SUM(P1097:P1128)</f>
        <v>0</v>
      </c>
      <c r="Q1096" s="182"/>
      <c r="R1096" s="183">
        <f>SUM(R1097:R1128)</f>
        <v>2.5922705926899994</v>
      </c>
      <c r="S1096" s="182"/>
      <c r="T1096" s="184">
        <f>SUM(T1097:T1128)</f>
        <v>0</v>
      </c>
      <c r="AR1096" s="185" t="s">
        <v>84</v>
      </c>
      <c r="AT1096" s="186" t="s">
        <v>73</v>
      </c>
      <c r="AU1096" s="186" t="s">
        <v>82</v>
      </c>
      <c r="AY1096" s="185" t="s">
        <v>162</v>
      </c>
      <c r="BK1096" s="187">
        <f>SUM(BK1097:BK1128)</f>
        <v>0</v>
      </c>
    </row>
    <row r="1097" spans="2:65" s="1" customFormat="1" ht="31.5" customHeight="1">
      <c r="B1097" s="39"/>
      <c r="C1097" s="191" t="s">
        <v>1965</v>
      </c>
      <c r="D1097" s="191" t="s">
        <v>164</v>
      </c>
      <c r="E1097" s="192" t="s">
        <v>457</v>
      </c>
      <c r="F1097" s="193" t="s">
        <v>458</v>
      </c>
      <c r="G1097" s="194" t="s">
        <v>186</v>
      </c>
      <c r="H1097" s="195">
        <v>2.7160000000000002</v>
      </c>
      <c r="I1097" s="196"/>
      <c r="J1097" s="197">
        <f>ROUND(I1097*H1097,2)</f>
        <v>0</v>
      </c>
      <c r="K1097" s="193" t="s">
        <v>168</v>
      </c>
      <c r="L1097" s="59"/>
      <c r="M1097" s="198" t="s">
        <v>21</v>
      </c>
      <c r="N1097" s="199" t="s">
        <v>45</v>
      </c>
      <c r="O1097" s="40"/>
      <c r="P1097" s="200">
        <f>O1097*H1097</f>
        <v>0</v>
      </c>
      <c r="Q1097" s="200">
        <v>1.89E-3</v>
      </c>
      <c r="R1097" s="200">
        <f>Q1097*H1097</f>
        <v>5.1332399999999999E-3</v>
      </c>
      <c r="S1097" s="200">
        <v>0</v>
      </c>
      <c r="T1097" s="201">
        <f>S1097*H1097</f>
        <v>0</v>
      </c>
      <c r="AR1097" s="22" t="s">
        <v>249</v>
      </c>
      <c r="AT1097" s="22" t="s">
        <v>164</v>
      </c>
      <c r="AU1097" s="22" t="s">
        <v>84</v>
      </c>
      <c r="AY1097" s="22" t="s">
        <v>162</v>
      </c>
      <c r="BE1097" s="202">
        <f>IF(N1097="základní",J1097,0)</f>
        <v>0</v>
      </c>
      <c r="BF1097" s="202">
        <f>IF(N1097="snížená",J1097,0)</f>
        <v>0</v>
      </c>
      <c r="BG1097" s="202">
        <f>IF(N1097="zákl. přenesená",J1097,0)</f>
        <v>0</v>
      </c>
      <c r="BH1097" s="202">
        <f>IF(N1097="sníž. přenesená",J1097,0)</f>
        <v>0</v>
      </c>
      <c r="BI1097" s="202">
        <f>IF(N1097="nulová",J1097,0)</f>
        <v>0</v>
      </c>
      <c r="BJ1097" s="22" t="s">
        <v>82</v>
      </c>
      <c r="BK1097" s="202">
        <f>ROUND(I1097*H1097,2)</f>
        <v>0</v>
      </c>
      <c r="BL1097" s="22" t="s">
        <v>249</v>
      </c>
      <c r="BM1097" s="22" t="s">
        <v>1966</v>
      </c>
    </row>
    <row r="1098" spans="2:65" s="1" customFormat="1" ht="31.5" customHeight="1">
      <c r="B1098" s="39"/>
      <c r="C1098" s="191" t="s">
        <v>1967</v>
      </c>
      <c r="D1098" s="191" t="s">
        <v>164</v>
      </c>
      <c r="E1098" s="192" t="s">
        <v>1968</v>
      </c>
      <c r="F1098" s="193" t="s">
        <v>1969</v>
      </c>
      <c r="G1098" s="194" t="s">
        <v>182</v>
      </c>
      <c r="H1098" s="195">
        <v>150.5</v>
      </c>
      <c r="I1098" s="196"/>
      <c r="J1098" s="197">
        <f>ROUND(I1098*H1098,2)</f>
        <v>0</v>
      </c>
      <c r="K1098" s="193" t="s">
        <v>168</v>
      </c>
      <c r="L1098" s="59"/>
      <c r="M1098" s="198" t="s">
        <v>21</v>
      </c>
      <c r="N1098" s="199" t="s">
        <v>45</v>
      </c>
      <c r="O1098" s="40"/>
      <c r="P1098" s="200">
        <f>O1098*H1098</f>
        <v>0</v>
      </c>
      <c r="Q1098" s="200">
        <v>0</v>
      </c>
      <c r="R1098" s="200">
        <f>Q1098*H1098</f>
        <v>0</v>
      </c>
      <c r="S1098" s="200">
        <v>0</v>
      </c>
      <c r="T1098" s="201">
        <f>S1098*H1098</f>
        <v>0</v>
      </c>
      <c r="AR1098" s="22" t="s">
        <v>249</v>
      </c>
      <c r="AT1098" s="22" t="s">
        <v>164</v>
      </c>
      <c r="AU1098" s="22" t="s">
        <v>84</v>
      </c>
      <c r="AY1098" s="22" t="s">
        <v>162</v>
      </c>
      <c r="BE1098" s="202">
        <f>IF(N1098="základní",J1098,0)</f>
        <v>0</v>
      </c>
      <c r="BF1098" s="202">
        <f>IF(N1098="snížená",J1098,0)</f>
        <v>0</v>
      </c>
      <c r="BG1098" s="202">
        <f>IF(N1098="zákl. přenesená",J1098,0)</f>
        <v>0</v>
      </c>
      <c r="BH1098" s="202">
        <f>IF(N1098="sníž. přenesená",J1098,0)</f>
        <v>0</v>
      </c>
      <c r="BI1098" s="202">
        <f>IF(N1098="nulová",J1098,0)</f>
        <v>0</v>
      </c>
      <c r="BJ1098" s="22" t="s">
        <v>82</v>
      </c>
      <c r="BK1098" s="202">
        <f>ROUND(I1098*H1098,2)</f>
        <v>0</v>
      </c>
      <c r="BL1098" s="22" t="s">
        <v>249</v>
      </c>
      <c r="BM1098" s="22" t="s">
        <v>1970</v>
      </c>
    </row>
    <row r="1099" spans="2:65" s="11" customFormat="1" ht="13.5">
      <c r="B1099" s="203"/>
      <c r="C1099" s="204"/>
      <c r="D1099" s="205" t="s">
        <v>171</v>
      </c>
      <c r="E1099" s="206" t="s">
        <v>21</v>
      </c>
      <c r="F1099" s="207" t="s">
        <v>1971</v>
      </c>
      <c r="G1099" s="204"/>
      <c r="H1099" s="208" t="s">
        <v>21</v>
      </c>
      <c r="I1099" s="209"/>
      <c r="J1099" s="204"/>
      <c r="K1099" s="204"/>
      <c r="L1099" s="210"/>
      <c r="M1099" s="211"/>
      <c r="N1099" s="212"/>
      <c r="O1099" s="212"/>
      <c r="P1099" s="212"/>
      <c r="Q1099" s="212"/>
      <c r="R1099" s="212"/>
      <c r="S1099" s="212"/>
      <c r="T1099" s="213"/>
      <c r="AT1099" s="214" t="s">
        <v>171</v>
      </c>
      <c r="AU1099" s="214" t="s">
        <v>84</v>
      </c>
      <c r="AV1099" s="11" t="s">
        <v>82</v>
      </c>
      <c r="AW1099" s="11" t="s">
        <v>37</v>
      </c>
      <c r="AX1099" s="11" t="s">
        <v>74</v>
      </c>
      <c r="AY1099" s="214" t="s">
        <v>162</v>
      </c>
    </row>
    <row r="1100" spans="2:65" s="12" customFormat="1" ht="13.5">
      <c r="B1100" s="215"/>
      <c r="C1100" s="216"/>
      <c r="D1100" s="205" t="s">
        <v>171</v>
      </c>
      <c r="E1100" s="217" t="s">
        <v>21</v>
      </c>
      <c r="F1100" s="218" t="s">
        <v>1972</v>
      </c>
      <c r="G1100" s="216"/>
      <c r="H1100" s="219">
        <v>128.5</v>
      </c>
      <c r="I1100" s="220"/>
      <c r="J1100" s="216"/>
      <c r="K1100" s="216"/>
      <c r="L1100" s="221"/>
      <c r="M1100" s="222"/>
      <c r="N1100" s="223"/>
      <c r="O1100" s="223"/>
      <c r="P1100" s="223"/>
      <c r="Q1100" s="223"/>
      <c r="R1100" s="223"/>
      <c r="S1100" s="223"/>
      <c r="T1100" s="224"/>
      <c r="AT1100" s="225" t="s">
        <v>171</v>
      </c>
      <c r="AU1100" s="225" t="s">
        <v>84</v>
      </c>
      <c r="AV1100" s="12" t="s">
        <v>84</v>
      </c>
      <c r="AW1100" s="12" t="s">
        <v>37</v>
      </c>
      <c r="AX1100" s="12" t="s">
        <v>74</v>
      </c>
      <c r="AY1100" s="225" t="s">
        <v>162</v>
      </c>
    </row>
    <row r="1101" spans="2:65" s="11" customFormat="1" ht="13.5">
      <c r="B1101" s="203"/>
      <c r="C1101" s="204"/>
      <c r="D1101" s="205" t="s">
        <v>171</v>
      </c>
      <c r="E1101" s="206" t="s">
        <v>21</v>
      </c>
      <c r="F1101" s="207" t="s">
        <v>1973</v>
      </c>
      <c r="G1101" s="204"/>
      <c r="H1101" s="208" t="s">
        <v>21</v>
      </c>
      <c r="I1101" s="209"/>
      <c r="J1101" s="204"/>
      <c r="K1101" s="204"/>
      <c r="L1101" s="210"/>
      <c r="M1101" s="211"/>
      <c r="N1101" s="212"/>
      <c r="O1101" s="212"/>
      <c r="P1101" s="212"/>
      <c r="Q1101" s="212"/>
      <c r="R1101" s="212"/>
      <c r="S1101" s="212"/>
      <c r="T1101" s="213"/>
      <c r="AT1101" s="214" t="s">
        <v>171</v>
      </c>
      <c r="AU1101" s="214" t="s">
        <v>84</v>
      </c>
      <c r="AV1101" s="11" t="s">
        <v>82</v>
      </c>
      <c r="AW1101" s="11" t="s">
        <v>37</v>
      </c>
      <c r="AX1101" s="11" t="s">
        <v>74</v>
      </c>
      <c r="AY1101" s="214" t="s">
        <v>162</v>
      </c>
    </row>
    <row r="1102" spans="2:65" s="12" customFormat="1" ht="13.5">
      <c r="B1102" s="215"/>
      <c r="C1102" s="216"/>
      <c r="D1102" s="226" t="s">
        <v>171</v>
      </c>
      <c r="E1102" s="227" t="s">
        <v>21</v>
      </c>
      <c r="F1102" s="228" t="s">
        <v>1974</v>
      </c>
      <c r="G1102" s="216"/>
      <c r="H1102" s="229">
        <v>22</v>
      </c>
      <c r="I1102" s="220"/>
      <c r="J1102" s="216"/>
      <c r="K1102" s="216"/>
      <c r="L1102" s="221"/>
      <c r="M1102" s="222"/>
      <c r="N1102" s="223"/>
      <c r="O1102" s="223"/>
      <c r="P1102" s="223"/>
      <c r="Q1102" s="223"/>
      <c r="R1102" s="223"/>
      <c r="S1102" s="223"/>
      <c r="T1102" s="224"/>
      <c r="AT1102" s="225" t="s">
        <v>171</v>
      </c>
      <c r="AU1102" s="225" t="s">
        <v>84</v>
      </c>
      <c r="AV1102" s="12" t="s">
        <v>84</v>
      </c>
      <c r="AW1102" s="12" t="s">
        <v>37</v>
      </c>
      <c r="AX1102" s="12" t="s">
        <v>74</v>
      </c>
      <c r="AY1102" s="225" t="s">
        <v>162</v>
      </c>
    </row>
    <row r="1103" spans="2:65" s="1" customFormat="1" ht="22.5" customHeight="1">
      <c r="B1103" s="39"/>
      <c r="C1103" s="230" t="s">
        <v>1975</v>
      </c>
      <c r="D1103" s="230" t="s">
        <v>275</v>
      </c>
      <c r="E1103" s="231" t="s">
        <v>1976</v>
      </c>
      <c r="F1103" s="232" t="s">
        <v>1977</v>
      </c>
      <c r="G1103" s="233" t="s">
        <v>186</v>
      </c>
      <c r="H1103" s="234">
        <v>2.9329999999999998</v>
      </c>
      <c r="I1103" s="235"/>
      <c r="J1103" s="236">
        <f>ROUND(I1103*H1103,2)</f>
        <v>0</v>
      </c>
      <c r="K1103" s="232" t="s">
        <v>168</v>
      </c>
      <c r="L1103" s="237"/>
      <c r="M1103" s="238" t="s">
        <v>21</v>
      </c>
      <c r="N1103" s="239" t="s">
        <v>45</v>
      </c>
      <c r="O1103" s="40"/>
      <c r="P1103" s="200">
        <f>O1103*H1103</f>
        <v>0</v>
      </c>
      <c r="Q1103" s="200">
        <v>0.55000000000000004</v>
      </c>
      <c r="R1103" s="200">
        <f>Q1103*H1103</f>
        <v>1.6131500000000001</v>
      </c>
      <c r="S1103" s="200">
        <v>0</v>
      </c>
      <c r="T1103" s="201">
        <f>S1103*H1103</f>
        <v>0</v>
      </c>
      <c r="AR1103" s="22" t="s">
        <v>340</v>
      </c>
      <c r="AT1103" s="22" t="s">
        <v>275</v>
      </c>
      <c r="AU1103" s="22" t="s">
        <v>84</v>
      </c>
      <c r="AY1103" s="22" t="s">
        <v>162</v>
      </c>
      <c r="BE1103" s="202">
        <f>IF(N1103="základní",J1103,0)</f>
        <v>0</v>
      </c>
      <c r="BF1103" s="202">
        <f>IF(N1103="snížená",J1103,0)</f>
        <v>0</v>
      </c>
      <c r="BG1103" s="202">
        <f>IF(N1103="zákl. přenesená",J1103,0)</f>
        <v>0</v>
      </c>
      <c r="BH1103" s="202">
        <f>IF(N1103="sníž. přenesená",J1103,0)</f>
        <v>0</v>
      </c>
      <c r="BI1103" s="202">
        <f>IF(N1103="nulová",J1103,0)</f>
        <v>0</v>
      </c>
      <c r="BJ1103" s="22" t="s">
        <v>82</v>
      </c>
      <c r="BK1103" s="202">
        <f>ROUND(I1103*H1103,2)</f>
        <v>0</v>
      </c>
      <c r="BL1103" s="22" t="s">
        <v>249</v>
      </c>
      <c r="BM1103" s="22" t="s">
        <v>1978</v>
      </c>
    </row>
    <row r="1104" spans="2:65" s="11" customFormat="1" ht="13.5">
      <c r="B1104" s="203"/>
      <c r="C1104" s="204"/>
      <c r="D1104" s="205" t="s">
        <v>171</v>
      </c>
      <c r="E1104" s="206" t="s">
        <v>21</v>
      </c>
      <c r="F1104" s="207" t="s">
        <v>1971</v>
      </c>
      <c r="G1104" s="204"/>
      <c r="H1104" s="208" t="s">
        <v>21</v>
      </c>
      <c r="I1104" s="209"/>
      <c r="J1104" s="204"/>
      <c r="K1104" s="204"/>
      <c r="L1104" s="210"/>
      <c r="M1104" s="211"/>
      <c r="N1104" s="212"/>
      <c r="O1104" s="212"/>
      <c r="P1104" s="212"/>
      <c r="Q1104" s="212"/>
      <c r="R1104" s="212"/>
      <c r="S1104" s="212"/>
      <c r="T1104" s="213"/>
      <c r="AT1104" s="214" t="s">
        <v>171</v>
      </c>
      <c r="AU1104" s="214" t="s">
        <v>84</v>
      </c>
      <c r="AV1104" s="11" t="s">
        <v>82</v>
      </c>
      <c r="AW1104" s="11" t="s">
        <v>37</v>
      </c>
      <c r="AX1104" s="11" t="s">
        <v>74</v>
      </c>
      <c r="AY1104" s="214" t="s">
        <v>162</v>
      </c>
    </row>
    <row r="1105" spans="2:65" s="12" customFormat="1" ht="13.5">
      <c r="B1105" s="215"/>
      <c r="C1105" s="216"/>
      <c r="D1105" s="205" t="s">
        <v>171</v>
      </c>
      <c r="E1105" s="217" t="s">
        <v>21</v>
      </c>
      <c r="F1105" s="218" t="s">
        <v>1979</v>
      </c>
      <c r="G1105" s="216"/>
      <c r="H1105" s="219">
        <v>2.056</v>
      </c>
      <c r="I1105" s="220"/>
      <c r="J1105" s="216"/>
      <c r="K1105" s="216"/>
      <c r="L1105" s="221"/>
      <c r="M1105" s="222"/>
      <c r="N1105" s="223"/>
      <c r="O1105" s="223"/>
      <c r="P1105" s="223"/>
      <c r="Q1105" s="223"/>
      <c r="R1105" s="223"/>
      <c r="S1105" s="223"/>
      <c r="T1105" s="224"/>
      <c r="AT1105" s="225" t="s">
        <v>171</v>
      </c>
      <c r="AU1105" s="225" t="s">
        <v>84</v>
      </c>
      <c r="AV1105" s="12" t="s">
        <v>84</v>
      </c>
      <c r="AW1105" s="12" t="s">
        <v>37</v>
      </c>
      <c r="AX1105" s="12" t="s">
        <v>74</v>
      </c>
      <c r="AY1105" s="225" t="s">
        <v>162</v>
      </c>
    </row>
    <row r="1106" spans="2:65" s="11" customFormat="1" ht="13.5">
      <c r="B1106" s="203"/>
      <c r="C1106" s="204"/>
      <c r="D1106" s="205" t="s">
        <v>171</v>
      </c>
      <c r="E1106" s="206" t="s">
        <v>21</v>
      </c>
      <c r="F1106" s="207" t="s">
        <v>1973</v>
      </c>
      <c r="G1106" s="204"/>
      <c r="H1106" s="208" t="s">
        <v>21</v>
      </c>
      <c r="I1106" s="209"/>
      <c r="J1106" s="204"/>
      <c r="K1106" s="204"/>
      <c r="L1106" s="210"/>
      <c r="M1106" s="211"/>
      <c r="N1106" s="212"/>
      <c r="O1106" s="212"/>
      <c r="P1106" s="212"/>
      <c r="Q1106" s="212"/>
      <c r="R1106" s="212"/>
      <c r="S1106" s="212"/>
      <c r="T1106" s="213"/>
      <c r="AT1106" s="214" t="s">
        <v>171</v>
      </c>
      <c r="AU1106" s="214" t="s">
        <v>84</v>
      </c>
      <c r="AV1106" s="11" t="s">
        <v>82</v>
      </c>
      <c r="AW1106" s="11" t="s">
        <v>37</v>
      </c>
      <c r="AX1106" s="11" t="s">
        <v>74</v>
      </c>
      <c r="AY1106" s="214" t="s">
        <v>162</v>
      </c>
    </row>
    <row r="1107" spans="2:65" s="12" customFormat="1" ht="13.5">
      <c r="B1107" s="215"/>
      <c r="C1107" s="216"/>
      <c r="D1107" s="205" t="s">
        <v>171</v>
      </c>
      <c r="E1107" s="217" t="s">
        <v>21</v>
      </c>
      <c r="F1107" s="218" t="s">
        <v>1980</v>
      </c>
      <c r="G1107" s="216"/>
      <c r="H1107" s="219">
        <v>0.66</v>
      </c>
      <c r="I1107" s="220"/>
      <c r="J1107" s="216"/>
      <c r="K1107" s="216"/>
      <c r="L1107" s="221"/>
      <c r="M1107" s="222"/>
      <c r="N1107" s="223"/>
      <c r="O1107" s="223"/>
      <c r="P1107" s="223"/>
      <c r="Q1107" s="223"/>
      <c r="R1107" s="223"/>
      <c r="S1107" s="223"/>
      <c r="T1107" s="224"/>
      <c r="AT1107" s="225" t="s">
        <v>171</v>
      </c>
      <c r="AU1107" s="225" t="s">
        <v>84</v>
      </c>
      <c r="AV1107" s="12" t="s">
        <v>84</v>
      </c>
      <c r="AW1107" s="12" t="s">
        <v>37</v>
      </c>
      <c r="AX1107" s="12" t="s">
        <v>74</v>
      </c>
      <c r="AY1107" s="225" t="s">
        <v>162</v>
      </c>
    </row>
    <row r="1108" spans="2:65" s="12" customFormat="1" ht="13.5">
      <c r="B1108" s="215"/>
      <c r="C1108" s="216"/>
      <c r="D1108" s="226" t="s">
        <v>171</v>
      </c>
      <c r="E1108" s="216"/>
      <c r="F1108" s="228" t="s">
        <v>1981</v>
      </c>
      <c r="G1108" s="216"/>
      <c r="H1108" s="229">
        <v>2.9329999999999998</v>
      </c>
      <c r="I1108" s="220"/>
      <c r="J1108" s="216"/>
      <c r="K1108" s="216"/>
      <c r="L1108" s="221"/>
      <c r="M1108" s="222"/>
      <c r="N1108" s="223"/>
      <c r="O1108" s="223"/>
      <c r="P1108" s="223"/>
      <c r="Q1108" s="223"/>
      <c r="R1108" s="223"/>
      <c r="S1108" s="223"/>
      <c r="T1108" s="224"/>
      <c r="AT1108" s="225" t="s">
        <v>171</v>
      </c>
      <c r="AU1108" s="225" t="s">
        <v>84</v>
      </c>
      <c r="AV1108" s="12" t="s">
        <v>84</v>
      </c>
      <c r="AW1108" s="12" t="s">
        <v>6</v>
      </c>
      <c r="AX1108" s="12" t="s">
        <v>82</v>
      </c>
      <c r="AY1108" s="225" t="s">
        <v>162</v>
      </c>
    </row>
    <row r="1109" spans="2:65" s="1" customFormat="1" ht="44.25" customHeight="1">
      <c r="B1109" s="39"/>
      <c r="C1109" s="191" t="s">
        <v>1982</v>
      </c>
      <c r="D1109" s="191" t="s">
        <v>164</v>
      </c>
      <c r="E1109" s="192" t="s">
        <v>1983</v>
      </c>
      <c r="F1109" s="193" t="s">
        <v>1984</v>
      </c>
      <c r="G1109" s="194" t="s">
        <v>167</v>
      </c>
      <c r="H1109" s="195">
        <v>2.6</v>
      </c>
      <c r="I1109" s="196"/>
      <c r="J1109" s="197">
        <f>ROUND(I1109*H1109,2)</f>
        <v>0</v>
      </c>
      <c r="K1109" s="193" t="s">
        <v>168</v>
      </c>
      <c r="L1109" s="59"/>
      <c r="M1109" s="198" t="s">
        <v>21</v>
      </c>
      <c r="N1109" s="199" t="s">
        <v>45</v>
      </c>
      <c r="O1109" s="40"/>
      <c r="P1109" s="200">
        <f>O1109*H1109</f>
        <v>0</v>
      </c>
      <c r="Q1109" s="200">
        <v>6.8900000000000003E-3</v>
      </c>
      <c r="R1109" s="200">
        <f>Q1109*H1109</f>
        <v>1.7914000000000003E-2</v>
      </c>
      <c r="S1109" s="200">
        <v>0</v>
      </c>
      <c r="T1109" s="201">
        <f>S1109*H1109</f>
        <v>0</v>
      </c>
      <c r="AR1109" s="22" t="s">
        <v>169</v>
      </c>
      <c r="AT1109" s="22" t="s">
        <v>164</v>
      </c>
      <c r="AU1109" s="22" t="s">
        <v>84</v>
      </c>
      <c r="AY1109" s="22" t="s">
        <v>162</v>
      </c>
      <c r="BE1109" s="202">
        <f>IF(N1109="základní",J1109,0)</f>
        <v>0</v>
      </c>
      <c r="BF1109" s="202">
        <f>IF(N1109="snížená",J1109,0)</f>
        <v>0</v>
      </c>
      <c r="BG1109" s="202">
        <f>IF(N1109="zákl. přenesená",J1109,0)</f>
        <v>0</v>
      </c>
      <c r="BH1109" s="202">
        <f>IF(N1109="sníž. přenesená",J1109,0)</f>
        <v>0</v>
      </c>
      <c r="BI1109" s="202">
        <f>IF(N1109="nulová",J1109,0)</f>
        <v>0</v>
      </c>
      <c r="BJ1109" s="22" t="s">
        <v>82</v>
      </c>
      <c r="BK1109" s="202">
        <f>ROUND(I1109*H1109,2)</f>
        <v>0</v>
      </c>
      <c r="BL1109" s="22" t="s">
        <v>169</v>
      </c>
      <c r="BM1109" s="22" t="s">
        <v>1985</v>
      </c>
    </row>
    <row r="1110" spans="2:65" s="11" customFormat="1" ht="13.5">
      <c r="B1110" s="203"/>
      <c r="C1110" s="204"/>
      <c r="D1110" s="205" t="s">
        <v>171</v>
      </c>
      <c r="E1110" s="206" t="s">
        <v>21</v>
      </c>
      <c r="F1110" s="207" t="s">
        <v>1986</v>
      </c>
      <c r="G1110" s="204"/>
      <c r="H1110" s="208" t="s">
        <v>21</v>
      </c>
      <c r="I1110" s="209"/>
      <c r="J1110" s="204"/>
      <c r="K1110" s="204"/>
      <c r="L1110" s="210"/>
      <c r="M1110" s="211"/>
      <c r="N1110" s="212"/>
      <c r="O1110" s="212"/>
      <c r="P1110" s="212"/>
      <c r="Q1110" s="212"/>
      <c r="R1110" s="212"/>
      <c r="S1110" s="212"/>
      <c r="T1110" s="213"/>
      <c r="AT1110" s="214" t="s">
        <v>171</v>
      </c>
      <c r="AU1110" s="214" t="s">
        <v>84</v>
      </c>
      <c r="AV1110" s="11" t="s">
        <v>82</v>
      </c>
      <c r="AW1110" s="11" t="s">
        <v>37</v>
      </c>
      <c r="AX1110" s="11" t="s">
        <v>74</v>
      </c>
      <c r="AY1110" s="214" t="s">
        <v>162</v>
      </c>
    </row>
    <row r="1111" spans="2:65" s="12" customFormat="1" ht="13.5">
      <c r="B1111" s="215"/>
      <c r="C1111" s="216"/>
      <c r="D1111" s="226" t="s">
        <v>171</v>
      </c>
      <c r="E1111" s="227" t="s">
        <v>21</v>
      </c>
      <c r="F1111" s="228" t="s">
        <v>1987</v>
      </c>
      <c r="G1111" s="216"/>
      <c r="H1111" s="229">
        <v>2.6</v>
      </c>
      <c r="I1111" s="220"/>
      <c r="J1111" s="216"/>
      <c r="K1111" s="216"/>
      <c r="L1111" s="221"/>
      <c r="M1111" s="222"/>
      <c r="N1111" s="223"/>
      <c r="O1111" s="223"/>
      <c r="P1111" s="223"/>
      <c r="Q1111" s="223"/>
      <c r="R1111" s="223"/>
      <c r="S1111" s="223"/>
      <c r="T1111" s="224"/>
      <c r="AT1111" s="225" t="s">
        <v>171</v>
      </c>
      <c r="AU1111" s="225" t="s">
        <v>84</v>
      </c>
      <c r="AV1111" s="12" t="s">
        <v>84</v>
      </c>
      <c r="AW1111" s="12" t="s">
        <v>37</v>
      </c>
      <c r="AX1111" s="12" t="s">
        <v>74</v>
      </c>
      <c r="AY1111" s="225" t="s">
        <v>162</v>
      </c>
    </row>
    <row r="1112" spans="2:65" s="1" customFormat="1" ht="31.5" customHeight="1">
      <c r="B1112" s="39"/>
      <c r="C1112" s="191" t="s">
        <v>1988</v>
      </c>
      <c r="D1112" s="191" t="s">
        <v>164</v>
      </c>
      <c r="E1112" s="192" t="s">
        <v>1989</v>
      </c>
      <c r="F1112" s="193" t="s">
        <v>1990</v>
      </c>
      <c r="G1112" s="194" t="s">
        <v>167</v>
      </c>
      <c r="H1112" s="195">
        <v>57.12</v>
      </c>
      <c r="I1112" s="196"/>
      <c r="J1112" s="197">
        <f>ROUND(I1112*H1112,2)</f>
        <v>0</v>
      </c>
      <c r="K1112" s="193" t="s">
        <v>168</v>
      </c>
      <c r="L1112" s="59"/>
      <c r="M1112" s="198" t="s">
        <v>21</v>
      </c>
      <c r="N1112" s="199" t="s">
        <v>45</v>
      </c>
      <c r="O1112" s="40"/>
      <c r="P1112" s="200">
        <f>O1112*H1112</f>
        <v>0</v>
      </c>
      <c r="Q1112" s="200">
        <v>1.434E-2</v>
      </c>
      <c r="R1112" s="200">
        <f>Q1112*H1112</f>
        <v>0.81910079999999996</v>
      </c>
      <c r="S1112" s="200">
        <v>0</v>
      </c>
      <c r="T1112" s="201">
        <f>S1112*H1112</f>
        <v>0</v>
      </c>
      <c r="AR1112" s="22" t="s">
        <v>249</v>
      </c>
      <c r="AT1112" s="22" t="s">
        <v>164</v>
      </c>
      <c r="AU1112" s="22" t="s">
        <v>84</v>
      </c>
      <c r="AY1112" s="22" t="s">
        <v>162</v>
      </c>
      <c r="BE1112" s="202">
        <f>IF(N1112="základní",J1112,0)</f>
        <v>0</v>
      </c>
      <c r="BF1112" s="202">
        <f>IF(N1112="snížená",J1112,0)</f>
        <v>0</v>
      </c>
      <c r="BG1112" s="202">
        <f>IF(N1112="zákl. přenesená",J1112,0)</f>
        <v>0</v>
      </c>
      <c r="BH1112" s="202">
        <f>IF(N1112="sníž. přenesená",J1112,0)</f>
        <v>0</v>
      </c>
      <c r="BI1112" s="202">
        <f>IF(N1112="nulová",J1112,0)</f>
        <v>0</v>
      </c>
      <c r="BJ1112" s="22" t="s">
        <v>82</v>
      </c>
      <c r="BK1112" s="202">
        <f>ROUND(I1112*H1112,2)</f>
        <v>0</v>
      </c>
      <c r="BL1112" s="22" t="s">
        <v>249</v>
      </c>
      <c r="BM1112" s="22" t="s">
        <v>1991</v>
      </c>
    </row>
    <row r="1113" spans="2:65" s="11" customFormat="1" ht="13.5">
      <c r="B1113" s="203"/>
      <c r="C1113" s="204"/>
      <c r="D1113" s="205" t="s">
        <v>171</v>
      </c>
      <c r="E1113" s="206" t="s">
        <v>21</v>
      </c>
      <c r="F1113" s="207" t="s">
        <v>1992</v>
      </c>
      <c r="G1113" s="204"/>
      <c r="H1113" s="208" t="s">
        <v>21</v>
      </c>
      <c r="I1113" s="209"/>
      <c r="J1113" s="204"/>
      <c r="K1113" s="204"/>
      <c r="L1113" s="210"/>
      <c r="M1113" s="211"/>
      <c r="N1113" s="212"/>
      <c r="O1113" s="212"/>
      <c r="P1113" s="212"/>
      <c r="Q1113" s="212"/>
      <c r="R1113" s="212"/>
      <c r="S1113" s="212"/>
      <c r="T1113" s="213"/>
      <c r="AT1113" s="214" t="s">
        <v>171</v>
      </c>
      <c r="AU1113" s="214" t="s">
        <v>84</v>
      </c>
      <c r="AV1113" s="11" t="s">
        <v>82</v>
      </c>
      <c r="AW1113" s="11" t="s">
        <v>37</v>
      </c>
      <c r="AX1113" s="11" t="s">
        <v>74</v>
      </c>
      <c r="AY1113" s="214" t="s">
        <v>162</v>
      </c>
    </row>
    <row r="1114" spans="2:65" s="12" customFormat="1" ht="13.5">
      <c r="B1114" s="215"/>
      <c r="C1114" s="216"/>
      <c r="D1114" s="205" t="s">
        <v>171</v>
      </c>
      <c r="E1114" s="217" t="s">
        <v>21</v>
      </c>
      <c r="F1114" s="218" t="s">
        <v>1993</v>
      </c>
      <c r="G1114" s="216"/>
      <c r="H1114" s="219">
        <v>6.6</v>
      </c>
      <c r="I1114" s="220"/>
      <c r="J1114" s="216"/>
      <c r="K1114" s="216"/>
      <c r="L1114" s="221"/>
      <c r="M1114" s="222"/>
      <c r="N1114" s="223"/>
      <c r="O1114" s="223"/>
      <c r="P1114" s="223"/>
      <c r="Q1114" s="223"/>
      <c r="R1114" s="223"/>
      <c r="S1114" s="223"/>
      <c r="T1114" s="224"/>
      <c r="AT1114" s="225" t="s">
        <v>171</v>
      </c>
      <c r="AU1114" s="225" t="s">
        <v>84</v>
      </c>
      <c r="AV1114" s="12" t="s">
        <v>84</v>
      </c>
      <c r="AW1114" s="12" t="s">
        <v>37</v>
      </c>
      <c r="AX1114" s="12" t="s">
        <v>74</v>
      </c>
      <c r="AY1114" s="225" t="s">
        <v>162</v>
      </c>
    </row>
    <row r="1115" spans="2:65" s="11" customFormat="1" ht="13.5">
      <c r="B1115" s="203"/>
      <c r="C1115" s="204"/>
      <c r="D1115" s="205" t="s">
        <v>171</v>
      </c>
      <c r="E1115" s="206" t="s">
        <v>21</v>
      </c>
      <c r="F1115" s="207" t="s">
        <v>1994</v>
      </c>
      <c r="G1115" s="204"/>
      <c r="H1115" s="208" t="s">
        <v>21</v>
      </c>
      <c r="I1115" s="209"/>
      <c r="J1115" s="204"/>
      <c r="K1115" s="204"/>
      <c r="L1115" s="210"/>
      <c r="M1115" s="211"/>
      <c r="N1115" s="212"/>
      <c r="O1115" s="212"/>
      <c r="P1115" s="212"/>
      <c r="Q1115" s="212"/>
      <c r="R1115" s="212"/>
      <c r="S1115" s="212"/>
      <c r="T1115" s="213"/>
      <c r="AT1115" s="214" t="s">
        <v>171</v>
      </c>
      <c r="AU1115" s="214" t="s">
        <v>84</v>
      </c>
      <c r="AV1115" s="11" t="s">
        <v>82</v>
      </c>
      <c r="AW1115" s="11" t="s">
        <v>37</v>
      </c>
      <c r="AX1115" s="11" t="s">
        <v>74</v>
      </c>
      <c r="AY1115" s="214" t="s">
        <v>162</v>
      </c>
    </row>
    <row r="1116" spans="2:65" s="12" customFormat="1" ht="13.5">
      <c r="B1116" s="215"/>
      <c r="C1116" s="216"/>
      <c r="D1116" s="205" t="s">
        <v>171</v>
      </c>
      <c r="E1116" s="217" t="s">
        <v>21</v>
      </c>
      <c r="F1116" s="218" t="s">
        <v>1995</v>
      </c>
      <c r="G1116" s="216"/>
      <c r="H1116" s="219">
        <v>27</v>
      </c>
      <c r="I1116" s="220"/>
      <c r="J1116" s="216"/>
      <c r="K1116" s="216"/>
      <c r="L1116" s="221"/>
      <c r="M1116" s="222"/>
      <c r="N1116" s="223"/>
      <c r="O1116" s="223"/>
      <c r="P1116" s="223"/>
      <c r="Q1116" s="223"/>
      <c r="R1116" s="223"/>
      <c r="S1116" s="223"/>
      <c r="T1116" s="224"/>
      <c r="AT1116" s="225" t="s">
        <v>171</v>
      </c>
      <c r="AU1116" s="225" t="s">
        <v>84</v>
      </c>
      <c r="AV1116" s="12" t="s">
        <v>84</v>
      </c>
      <c r="AW1116" s="12" t="s">
        <v>37</v>
      </c>
      <c r="AX1116" s="12" t="s">
        <v>74</v>
      </c>
      <c r="AY1116" s="225" t="s">
        <v>162</v>
      </c>
    </row>
    <row r="1117" spans="2:65" s="11" customFormat="1" ht="13.5">
      <c r="B1117" s="203"/>
      <c r="C1117" s="204"/>
      <c r="D1117" s="205" t="s">
        <v>171</v>
      </c>
      <c r="E1117" s="206" t="s">
        <v>21</v>
      </c>
      <c r="F1117" s="207" t="s">
        <v>1996</v>
      </c>
      <c r="G1117" s="204"/>
      <c r="H1117" s="208" t="s">
        <v>21</v>
      </c>
      <c r="I1117" s="209"/>
      <c r="J1117" s="204"/>
      <c r="K1117" s="204"/>
      <c r="L1117" s="210"/>
      <c r="M1117" s="211"/>
      <c r="N1117" s="212"/>
      <c r="O1117" s="212"/>
      <c r="P1117" s="212"/>
      <c r="Q1117" s="212"/>
      <c r="R1117" s="212"/>
      <c r="S1117" s="212"/>
      <c r="T1117" s="213"/>
      <c r="AT1117" s="214" t="s">
        <v>171</v>
      </c>
      <c r="AU1117" s="214" t="s">
        <v>84</v>
      </c>
      <c r="AV1117" s="11" t="s">
        <v>82</v>
      </c>
      <c r="AW1117" s="11" t="s">
        <v>37</v>
      </c>
      <c r="AX1117" s="11" t="s">
        <v>74</v>
      </c>
      <c r="AY1117" s="214" t="s">
        <v>162</v>
      </c>
    </row>
    <row r="1118" spans="2:65" s="12" customFormat="1" ht="13.5">
      <c r="B1118" s="215"/>
      <c r="C1118" s="216"/>
      <c r="D1118" s="226" t="s">
        <v>171</v>
      </c>
      <c r="E1118" s="227" t="s">
        <v>21</v>
      </c>
      <c r="F1118" s="228" t="s">
        <v>1997</v>
      </c>
      <c r="G1118" s="216"/>
      <c r="H1118" s="229">
        <v>23.52</v>
      </c>
      <c r="I1118" s="220"/>
      <c r="J1118" s="216"/>
      <c r="K1118" s="216"/>
      <c r="L1118" s="221"/>
      <c r="M1118" s="222"/>
      <c r="N1118" s="223"/>
      <c r="O1118" s="223"/>
      <c r="P1118" s="223"/>
      <c r="Q1118" s="223"/>
      <c r="R1118" s="223"/>
      <c r="S1118" s="223"/>
      <c r="T1118" s="224"/>
      <c r="AT1118" s="225" t="s">
        <v>171</v>
      </c>
      <c r="AU1118" s="225" t="s">
        <v>84</v>
      </c>
      <c r="AV1118" s="12" t="s">
        <v>84</v>
      </c>
      <c r="AW1118" s="12" t="s">
        <v>37</v>
      </c>
      <c r="AX1118" s="12" t="s">
        <v>74</v>
      </c>
      <c r="AY1118" s="225" t="s">
        <v>162</v>
      </c>
    </row>
    <row r="1119" spans="2:65" s="1" customFormat="1" ht="31.5" customHeight="1">
      <c r="B1119" s="39"/>
      <c r="C1119" s="191" t="s">
        <v>1998</v>
      </c>
      <c r="D1119" s="191" t="s">
        <v>164</v>
      </c>
      <c r="E1119" s="192" t="s">
        <v>1999</v>
      </c>
      <c r="F1119" s="193" t="s">
        <v>2000</v>
      </c>
      <c r="G1119" s="194" t="s">
        <v>167</v>
      </c>
      <c r="H1119" s="195">
        <v>2.6</v>
      </c>
      <c r="I1119" s="196"/>
      <c r="J1119" s="197">
        <f>ROUND(I1119*H1119,2)</f>
        <v>0</v>
      </c>
      <c r="K1119" s="193" t="s">
        <v>168</v>
      </c>
      <c r="L1119" s="59"/>
      <c r="M1119" s="198" t="s">
        <v>21</v>
      </c>
      <c r="N1119" s="199" t="s">
        <v>45</v>
      </c>
      <c r="O1119" s="40"/>
      <c r="P1119" s="200">
        <f>O1119*H1119</f>
        <v>0</v>
      </c>
      <c r="Q1119" s="200">
        <v>1.6209999999999999E-2</v>
      </c>
      <c r="R1119" s="200">
        <f>Q1119*H1119</f>
        <v>4.2145999999999996E-2</v>
      </c>
      <c r="S1119" s="200">
        <v>0</v>
      </c>
      <c r="T1119" s="201">
        <f>S1119*H1119</f>
        <v>0</v>
      </c>
      <c r="AR1119" s="22" t="s">
        <v>249</v>
      </c>
      <c r="AT1119" s="22" t="s">
        <v>164</v>
      </c>
      <c r="AU1119" s="22" t="s">
        <v>84</v>
      </c>
      <c r="AY1119" s="22" t="s">
        <v>162</v>
      </c>
      <c r="BE1119" s="202">
        <f>IF(N1119="základní",J1119,0)</f>
        <v>0</v>
      </c>
      <c r="BF1119" s="202">
        <f>IF(N1119="snížená",J1119,0)</f>
        <v>0</v>
      </c>
      <c r="BG1119" s="202">
        <f>IF(N1119="zákl. přenesená",J1119,0)</f>
        <v>0</v>
      </c>
      <c r="BH1119" s="202">
        <f>IF(N1119="sníž. přenesená",J1119,0)</f>
        <v>0</v>
      </c>
      <c r="BI1119" s="202">
        <f>IF(N1119="nulová",J1119,0)</f>
        <v>0</v>
      </c>
      <c r="BJ1119" s="22" t="s">
        <v>82</v>
      </c>
      <c r="BK1119" s="202">
        <f>ROUND(I1119*H1119,2)</f>
        <v>0</v>
      </c>
      <c r="BL1119" s="22" t="s">
        <v>249</v>
      </c>
      <c r="BM1119" s="22" t="s">
        <v>2001</v>
      </c>
    </row>
    <row r="1120" spans="2:65" s="11" customFormat="1" ht="13.5">
      <c r="B1120" s="203"/>
      <c r="C1120" s="204"/>
      <c r="D1120" s="205" t="s">
        <v>171</v>
      </c>
      <c r="E1120" s="206" t="s">
        <v>21</v>
      </c>
      <c r="F1120" s="207" t="s">
        <v>1986</v>
      </c>
      <c r="G1120" s="204"/>
      <c r="H1120" s="208" t="s">
        <v>21</v>
      </c>
      <c r="I1120" s="209"/>
      <c r="J1120" s="204"/>
      <c r="K1120" s="204"/>
      <c r="L1120" s="210"/>
      <c r="M1120" s="211"/>
      <c r="N1120" s="212"/>
      <c r="O1120" s="212"/>
      <c r="P1120" s="212"/>
      <c r="Q1120" s="212"/>
      <c r="R1120" s="212"/>
      <c r="S1120" s="212"/>
      <c r="T1120" s="213"/>
      <c r="AT1120" s="214" t="s">
        <v>171</v>
      </c>
      <c r="AU1120" s="214" t="s">
        <v>84</v>
      </c>
      <c r="AV1120" s="11" t="s">
        <v>82</v>
      </c>
      <c r="AW1120" s="11" t="s">
        <v>37</v>
      </c>
      <c r="AX1120" s="11" t="s">
        <v>74</v>
      </c>
      <c r="AY1120" s="214" t="s">
        <v>162</v>
      </c>
    </row>
    <row r="1121" spans="2:65" s="12" customFormat="1" ht="13.5">
      <c r="B1121" s="215"/>
      <c r="C1121" s="216"/>
      <c r="D1121" s="226" t="s">
        <v>171</v>
      </c>
      <c r="E1121" s="227" t="s">
        <v>21</v>
      </c>
      <c r="F1121" s="228" t="s">
        <v>1987</v>
      </c>
      <c r="G1121" s="216"/>
      <c r="H1121" s="229">
        <v>2.6</v>
      </c>
      <c r="I1121" s="220"/>
      <c r="J1121" s="216"/>
      <c r="K1121" s="216"/>
      <c r="L1121" s="221"/>
      <c r="M1121" s="222"/>
      <c r="N1121" s="223"/>
      <c r="O1121" s="223"/>
      <c r="P1121" s="223"/>
      <c r="Q1121" s="223"/>
      <c r="R1121" s="223"/>
      <c r="S1121" s="223"/>
      <c r="T1121" s="224"/>
      <c r="AT1121" s="225" t="s">
        <v>171</v>
      </c>
      <c r="AU1121" s="225" t="s">
        <v>84</v>
      </c>
      <c r="AV1121" s="12" t="s">
        <v>84</v>
      </c>
      <c r="AW1121" s="12" t="s">
        <v>37</v>
      </c>
      <c r="AX1121" s="12" t="s">
        <v>74</v>
      </c>
      <c r="AY1121" s="225" t="s">
        <v>162</v>
      </c>
    </row>
    <row r="1122" spans="2:65" s="1" customFormat="1" ht="31.5" customHeight="1">
      <c r="B1122" s="39"/>
      <c r="C1122" s="191" t="s">
        <v>2002</v>
      </c>
      <c r="D1122" s="191" t="s">
        <v>164</v>
      </c>
      <c r="E1122" s="192" t="s">
        <v>2003</v>
      </c>
      <c r="F1122" s="193" t="s">
        <v>2004</v>
      </c>
      <c r="G1122" s="194" t="s">
        <v>186</v>
      </c>
      <c r="H1122" s="195">
        <v>4.0579999999999998</v>
      </c>
      <c r="I1122" s="196"/>
      <c r="J1122" s="197">
        <f>ROUND(I1122*H1122,2)</f>
        <v>0</v>
      </c>
      <c r="K1122" s="193" t="s">
        <v>168</v>
      </c>
      <c r="L1122" s="59"/>
      <c r="M1122" s="198" t="s">
        <v>21</v>
      </c>
      <c r="N1122" s="199" t="s">
        <v>45</v>
      </c>
      <c r="O1122" s="40"/>
      <c r="P1122" s="200">
        <f>O1122*H1122</f>
        <v>0</v>
      </c>
      <c r="Q1122" s="200">
        <v>2.3367804999999998E-2</v>
      </c>
      <c r="R1122" s="200">
        <f>Q1122*H1122</f>
        <v>9.4826552689999996E-2</v>
      </c>
      <c r="S1122" s="200">
        <v>0</v>
      </c>
      <c r="T1122" s="201">
        <f>S1122*H1122</f>
        <v>0</v>
      </c>
      <c r="AR1122" s="22" t="s">
        <v>249</v>
      </c>
      <c r="AT1122" s="22" t="s">
        <v>164</v>
      </c>
      <c r="AU1122" s="22" t="s">
        <v>84</v>
      </c>
      <c r="AY1122" s="22" t="s">
        <v>162</v>
      </c>
      <c r="BE1122" s="202">
        <f>IF(N1122="základní",J1122,0)</f>
        <v>0</v>
      </c>
      <c r="BF1122" s="202">
        <f>IF(N1122="snížená",J1122,0)</f>
        <v>0</v>
      </c>
      <c r="BG1122" s="202">
        <f>IF(N1122="zákl. přenesená",J1122,0)</f>
        <v>0</v>
      </c>
      <c r="BH1122" s="202">
        <f>IF(N1122="sníž. přenesená",J1122,0)</f>
        <v>0</v>
      </c>
      <c r="BI1122" s="202">
        <f>IF(N1122="nulová",J1122,0)</f>
        <v>0</v>
      </c>
      <c r="BJ1122" s="22" t="s">
        <v>82</v>
      </c>
      <c r="BK1122" s="202">
        <f>ROUND(I1122*H1122,2)</f>
        <v>0</v>
      </c>
      <c r="BL1122" s="22" t="s">
        <v>249</v>
      </c>
      <c r="BM1122" s="22" t="s">
        <v>2005</v>
      </c>
    </row>
    <row r="1123" spans="2:65" s="12" customFormat="1" ht="13.5">
      <c r="B1123" s="215"/>
      <c r="C1123" s="216"/>
      <c r="D1123" s="205" t="s">
        <v>171</v>
      </c>
      <c r="E1123" s="217" t="s">
        <v>21</v>
      </c>
      <c r="F1123" s="218" t="s">
        <v>2006</v>
      </c>
      <c r="G1123" s="216"/>
      <c r="H1123" s="219">
        <v>2.7160000000000002</v>
      </c>
      <c r="I1123" s="220"/>
      <c r="J1123" s="216"/>
      <c r="K1123" s="216"/>
      <c r="L1123" s="221"/>
      <c r="M1123" s="222"/>
      <c r="N1123" s="223"/>
      <c r="O1123" s="223"/>
      <c r="P1123" s="223"/>
      <c r="Q1123" s="223"/>
      <c r="R1123" s="223"/>
      <c r="S1123" s="223"/>
      <c r="T1123" s="224"/>
      <c r="AT1123" s="225" t="s">
        <v>171</v>
      </c>
      <c r="AU1123" s="225" t="s">
        <v>84</v>
      </c>
      <c r="AV1123" s="12" t="s">
        <v>84</v>
      </c>
      <c r="AW1123" s="12" t="s">
        <v>37</v>
      </c>
      <c r="AX1123" s="12" t="s">
        <v>74</v>
      </c>
      <c r="AY1123" s="225" t="s">
        <v>162</v>
      </c>
    </row>
    <row r="1124" spans="2:65" s="12" customFormat="1" ht="13.5">
      <c r="B1124" s="215"/>
      <c r="C1124" s="216"/>
      <c r="D1124" s="226" t="s">
        <v>171</v>
      </c>
      <c r="E1124" s="227" t="s">
        <v>21</v>
      </c>
      <c r="F1124" s="228" t="s">
        <v>2007</v>
      </c>
      <c r="G1124" s="216"/>
      <c r="H1124" s="229">
        <v>1.3420000000000001</v>
      </c>
      <c r="I1124" s="220"/>
      <c r="J1124" s="216"/>
      <c r="K1124" s="216"/>
      <c r="L1124" s="221"/>
      <c r="M1124" s="222"/>
      <c r="N1124" s="223"/>
      <c r="O1124" s="223"/>
      <c r="P1124" s="223"/>
      <c r="Q1124" s="223"/>
      <c r="R1124" s="223"/>
      <c r="S1124" s="223"/>
      <c r="T1124" s="224"/>
      <c r="AT1124" s="225" t="s">
        <v>171</v>
      </c>
      <c r="AU1124" s="225" t="s">
        <v>84</v>
      </c>
      <c r="AV1124" s="12" t="s">
        <v>84</v>
      </c>
      <c r="AW1124" s="12" t="s">
        <v>37</v>
      </c>
      <c r="AX1124" s="12" t="s">
        <v>74</v>
      </c>
      <c r="AY1124" s="225" t="s">
        <v>162</v>
      </c>
    </row>
    <row r="1125" spans="2:65" s="1" customFormat="1" ht="22.5" customHeight="1">
      <c r="B1125" s="39"/>
      <c r="C1125" s="191" t="s">
        <v>2008</v>
      </c>
      <c r="D1125" s="191" t="s">
        <v>164</v>
      </c>
      <c r="E1125" s="192" t="s">
        <v>2009</v>
      </c>
      <c r="F1125" s="193" t="s">
        <v>2010</v>
      </c>
      <c r="G1125" s="194" t="s">
        <v>182</v>
      </c>
      <c r="H1125" s="195">
        <v>118.5</v>
      </c>
      <c r="I1125" s="196"/>
      <c r="J1125" s="197">
        <f>ROUND(I1125*H1125,2)</f>
        <v>0</v>
      </c>
      <c r="K1125" s="193" t="s">
        <v>21</v>
      </c>
      <c r="L1125" s="59"/>
      <c r="M1125" s="198" t="s">
        <v>21</v>
      </c>
      <c r="N1125" s="199" t="s">
        <v>45</v>
      </c>
      <c r="O1125" s="40"/>
      <c r="P1125" s="200">
        <f>O1125*H1125</f>
        <v>0</v>
      </c>
      <c r="Q1125" s="200">
        <v>0</v>
      </c>
      <c r="R1125" s="200">
        <f>Q1125*H1125</f>
        <v>0</v>
      </c>
      <c r="S1125" s="200">
        <v>0</v>
      </c>
      <c r="T1125" s="201">
        <f>S1125*H1125</f>
        <v>0</v>
      </c>
      <c r="AR1125" s="22" t="s">
        <v>249</v>
      </c>
      <c r="AT1125" s="22" t="s">
        <v>164</v>
      </c>
      <c r="AU1125" s="22" t="s">
        <v>84</v>
      </c>
      <c r="AY1125" s="22" t="s">
        <v>162</v>
      </c>
      <c r="BE1125" s="202">
        <f>IF(N1125="základní",J1125,0)</f>
        <v>0</v>
      </c>
      <c r="BF1125" s="202">
        <f>IF(N1125="snížená",J1125,0)</f>
        <v>0</v>
      </c>
      <c r="BG1125" s="202">
        <f>IF(N1125="zákl. přenesená",J1125,0)</f>
        <v>0</v>
      </c>
      <c r="BH1125" s="202">
        <f>IF(N1125="sníž. přenesená",J1125,0)</f>
        <v>0</v>
      </c>
      <c r="BI1125" s="202">
        <f>IF(N1125="nulová",J1125,0)</f>
        <v>0</v>
      </c>
      <c r="BJ1125" s="22" t="s">
        <v>82</v>
      </c>
      <c r="BK1125" s="202">
        <f>ROUND(I1125*H1125,2)</f>
        <v>0</v>
      </c>
      <c r="BL1125" s="22" t="s">
        <v>249</v>
      </c>
      <c r="BM1125" s="22" t="s">
        <v>2011</v>
      </c>
    </row>
    <row r="1126" spans="2:65" s="12" customFormat="1" ht="13.5">
      <c r="B1126" s="215"/>
      <c r="C1126" s="216"/>
      <c r="D1126" s="226" t="s">
        <v>171</v>
      </c>
      <c r="E1126" s="227" t="s">
        <v>21</v>
      </c>
      <c r="F1126" s="228" t="s">
        <v>2012</v>
      </c>
      <c r="G1126" s="216"/>
      <c r="H1126" s="229">
        <v>118.5</v>
      </c>
      <c r="I1126" s="220"/>
      <c r="J1126" s="216"/>
      <c r="K1126" s="216"/>
      <c r="L1126" s="221"/>
      <c r="M1126" s="222"/>
      <c r="N1126" s="223"/>
      <c r="O1126" s="223"/>
      <c r="P1126" s="223"/>
      <c r="Q1126" s="223"/>
      <c r="R1126" s="223"/>
      <c r="S1126" s="223"/>
      <c r="T1126" s="224"/>
      <c r="AT1126" s="225" t="s">
        <v>171</v>
      </c>
      <c r="AU1126" s="225" t="s">
        <v>84</v>
      </c>
      <c r="AV1126" s="12" t="s">
        <v>84</v>
      </c>
      <c r="AW1126" s="12" t="s">
        <v>37</v>
      </c>
      <c r="AX1126" s="12" t="s">
        <v>74</v>
      </c>
      <c r="AY1126" s="225" t="s">
        <v>162</v>
      </c>
    </row>
    <row r="1127" spans="2:65" s="1" customFormat="1" ht="22.5" customHeight="1">
      <c r="B1127" s="39"/>
      <c r="C1127" s="191" t="s">
        <v>2013</v>
      </c>
      <c r="D1127" s="191" t="s">
        <v>164</v>
      </c>
      <c r="E1127" s="192" t="s">
        <v>2014</v>
      </c>
      <c r="F1127" s="193" t="s">
        <v>2015</v>
      </c>
      <c r="G1127" s="194" t="s">
        <v>357</v>
      </c>
      <c r="H1127" s="195">
        <v>2</v>
      </c>
      <c r="I1127" s="196"/>
      <c r="J1127" s="197">
        <f>ROUND(I1127*H1127,2)</f>
        <v>0</v>
      </c>
      <c r="K1127" s="193" t="s">
        <v>21</v>
      </c>
      <c r="L1127" s="59"/>
      <c r="M1127" s="198" t="s">
        <v>21</v>
      </c>
      <c r="N1127" s="199" t="s">
        <v>45</v>
      </c>
      <c r="O1127" s="40"/>
      <c r="P1127" s="200">
        <f>O1127*H1127</f>
        <v>0</v>
      </c>
      <c r="Q1127" s="200">
        <v>0</v>
      </c>
      <c r="R1127" s="200">
        <f>Q1127*H1127</f>
        <v>0</v>
      </c>
      <c r="S1127" s="200">
        <v>0</v>
      </c>
      <c r="T1127" s="201">
        <f>S1127*H1127</f>
        <v>0</v>
      </c>
      <c r="AR1127" s="22" t="s">
        <v>249</v>
      </c>
      <c r="AT1127" s="22" t="s">
        <v>164</v>
      </c>
      <c r="AU1127" s="22" t="s">
        <v>84</v>
      </c>
      <c r="AY1127" s="22" t="s">
        <v>162</v>
      </c>
      <c r="BE1127" s="202">
        <f>IF(N1127="základní",J1127,0)</f>
        <v>0</v>
      </c>
      <c r="BF1127" s="202">
        <f>IF(N1127="snížená",J1127,0)</f>
        <v>0</v>
      </c>
      <c r="BG1127" s="202">
        <f>IF(N1127="zákl. přenesená",J1127,0)</f>
        <v>0</v>
      </c>
      <c r="BH1127" s="202">
        <f>IF(N1127="sníž. přenesená",J1127,0)</f>
        <v>0</v>
      </c>
      <c r="BI1127" s="202">
        <f>IF(N1127="nulová",J1127,0)</f>
        <v>0</v>
      </c>
      <c r="BJ1127" s="22" t="s">
        <v>82</v>
      </c>
      <c r="BK1127" s="202">
        <f>ROUND(I1127*H1127,2)</f>
        <v>0</v>
      </c>
      <c r="BL1127" s="22" t="s">
        <v>249</v>
      </c>
      <c r="BM1127" s="22" t="s">
        <v>2016</v>
      </c>
    </row>
    <row r="1128" spans="2:65" s="1" customFormat="1" ht="31.5" customHeight="1">
      <c r="B1128" s="39"/>
      <c r="C1128" s="191" t="s">
        <v>2017</v>
      </c>
      <c r="D1128" s="191" t="s">
        <v>164</v>
      </c>
      <c r="E1128" s="192" t="s">
        <v>2018</v>
      </c>
      <c r="F1128" s="193" t="s">
        <v>2019</v>
      </c>
      <c r="G1128" s="194" t="s">
        <v>257</v>
      </c>
      <c r="H1128" s="195">
        <v>2.5739999999999998</v>
      </c>
      <c r="I1128" s="196"/>
      <c r="J1128" s="197">
        <f>ROUND(I1128*H1128,2)</f>
        <v>0</v>
      </c>
      <c r="K1128" s="193" t="s">
        <v>168</v>
      </c>
      <c r="L1128" s="59"/>
      <c r="M1128" s="198" t="s">
        <v>21</v>
      </c>
      <c r="N1128" s="199" t="s">
        <v>45</v>
      </c>
      <c r="O1128" s="40"/>
      <c r="P1128" s="200">
        <f>O1128*H1128</f>
        <v>0</v>
      </c>
      <c r="Q1128" s="200">
        <v>0</v>
      </c>
      <c r="R1128" s="200">
        <f>Q1128*H1128</f>
        <v>0</v>
      </c>
      <c r="S1128" s="200">
        <v>0</v>
      </c>
      <c r="T1128" s="201">
        <f>S1128*H1128</f>
        <v>0</v>
      </c>
      <c r="AR1128" s="22" t="s">
        <v>249</v>
      </c>
      <c r="AT1128" s="22" t="s">
        <v>164</v>
      </c>
      <c r="AU1128" s="22" t="s">
        <v>84</v>
      </c>
      <c r="AY1128" s="22" t="s">
        <v>162</v>
      </c>
      <c r="BE1128" s="202">
        <f>IF(N1128="základní",J1128,0)</f>
        <v>0</v>
      </c>
      <c r="BF1128" s="202">
        <f>IF(N1128="snížená",J1128,0)</f>
        <v>0</v>
      </c>
      <c r="BG1128" s="202">
        <f>IF(N1128="zákl. přenesená",J1128,0)</f>
        <v>0</v>
      </c>
      <c r="BH1128" s="202">
        <f>IF(N1128="sníž. přenesená",J1128,0)</f>
        <v>0</v>
      </c>
      <c r="BI1128" s="202">
        <f>IF(N1128="nulová",J1128,0)</f>
        <v>0</v>
      </c>
      <c r="BJ1128" s="22" t="s">
        <v>82</v>
      </c>
      <c r="BK1128" s="202">
        <f>ROUND(I1128*H1128,2)</f>
        <v>0</v>
      </c>
      <c r="BL1128" s="22" t="s">
        <v>249</v>
      </c>
      <c r="BM1128" s="22" t="s">
        <v>2020</v>
      </c>
    </row>
    <row r="1129" spans="2:65" s="10" customFormat="1" ht="29.85" customHeight="1">
      <c r="B1129" s="174"/>
      <c r="C1129" s="175"/>
      <c r="D1129" s="188" t="s">
        <v>73</v>
      </c>
      <c r="E1129" s="189" t="s">
        <v>2021</v>
      </c>
      <c r="F1129" s="189" t="s">
        <v>2022</v>
      </c>
      <c r="G1129" s="175"/>
      <c r="H1129" s="175"/>
      <c r="I1129" s="178"/>
      <c r="J1129" s="190">
        <f>BK1129</f>
        <v>0</v>
      </c>
      <c r="K1129" s="175"/>
      <c r="L1129" s="180"/>
      <c r="M1129" s="181"/>
      <c r="N1129" s="182"/>
      <c r="O1129" s="182"/>
      <c r="P1129" s="183">
        <f>SUM(P1130:P1161)</f>
        <v>0</v>
      </c>
      <c r="Q1129" s="182"/>
      <c r="R1129" s="183">
        <f>SUM(R1130:R1161)</f>
        <v>20.2503517</v>
      </c>
      <c r="S1129" s="182"/>
      <c r="T1129" s="184">
        <f>SUM(T1130:T1161)</f>
        <v>0</v>
      </c>
      <c r="AR1129" s="185" t="s">
        <v>84</v>
      </c>
      <c r="AT1129" s="186" t="s">
        <v>73</v>
      </c>
      <c r="AU1129" s="186" t="s">
        <v>82</v>
      </c>
      <c r="AY1129" s="185" t="s">
        <v>162</v>
      </c>
      <c r="BK1129" s="187">
        <f>SUM(BK1130:BK1161)</f>
        <v>0</v>
      </c>
    </row>
    <row r="1130" spans="2:65" s="1" customFormat="1" ht="44.25" customHeight="1">
      <c r="B1130" s="39"/>
      <c r="C1130" s="191" t="s">
        <v>2023</v>
      </c>
      <c r="D1130" s="191" t="s">
        <v>164</v>
      </c>
      <c r="E1130" s="192" t="s">
        <v>2024</v>
      </c>
      <c r="F1130" s="193" t="s">
        <v>2025</v>
      </c>
      <c r="G1130" s="194" t="s">
        <v>167</v>
      </c>
      <c r="H1130" s="195">
        <v>29.38</v>
      </c>
      <c r="I1130" s="196"/>
      <c r="J1130" s="197">
        <f>ROUND(I1130*H1130,2)</f>
        <v>0</v>
      </c>
      <c r="K1130" s="193" t="s">
        <v>168</v>
      </c>
      <c r="L1130" s="59"/>
      <c r="M1130" s="198" t="s">
        <v>21</v>
      </c>
      <c r="N1130" s="199" t="s">
        <v>45</v>
      </c>
      <c r="O1130" s="40"/>
      <c r="P1130" s="200">
        <f>O1130*H1130</f>
        <v>0</v>
      </c>
      <c r="Q1130" s="200">
        <v>3.1300000000000001E-2</v>
      </c>
      <c r="R1130" s="200">
        <f>Q1130*H1130</f>
        <v>0.91959400000000002</v>
      </c>
      <c r="S1130" s="200">
        <v>0</v>
      </c>
      <c r="T1130" s="201">
        <f>S1130*H1130</f>
        <v>0</v>
      </c>
      <c r="AR1130" s="22" t="s">
        <v>249</v>
      </c>
      <c r="AT1130" s="22" t="s">
        <v>164</v>
      </c>
      <c r="AU1130" s="22" t="s">
        <v>84</v>
      </c>
      <c r="AY1130" s="22" t="s">
        <v>162</v>
      </c>
      <c r="BE1130" s="202">
        <f>IF(N1130="základní",J1130,0)</f>
        <v>0</v>
      </c>
      <c r="BF1130" s="202">
        <f>IF(N1130="snížená",J1130,0)</f>
        <v>0</v>
      </c>
      <c r="BG1130" s="202">
        <f>IF(N1130="zákl. přenesená",J1130,0)</f>
        <v>0</v>
      </c>
      <c r="BH1130" s="202">
        <f>IF(N1130="sníž. přenesená",J1130,0)</f>
        <v>0</v>
      </c>
      <c r="BI1130" s="202">
        <f>IF(N1130="nulová",J1130,0)</f>
        <v>0</v>
      </c>
      <c r="BJ1130" s="22" t="s">
        <v>82</v>
      </c>
      <c r="BK1130" s="202">
        <f>ROUND(I1130*H1130,2)</f>
        <v>0</v>
      </c>
      <c r="BL1130" s="22" t="s">
        <v>249</v>
      </c>
      <c r="BM1130" s="22" t="s">
        <v>2026</v>
      </c>
    </row>
    <row r="1131" spans="2:65" s="12" customFormat="1" ht="13.5">
      <c r="B1131" s="215"/>
      <c r="C1131" s="216"/>
      <c r="D1131" s="226" t="s">
        <v>171</v>
      </c>
      <c r="E1131" s="227" t="s">
        <v>21</v>
      </c>
      <c r="F1131" s="228" t="s">
        <v>2027</v>
      </c>
      <c r="G1131" s="216"/>
      <c r="H1131" s="229">
        <v>29.38</v>
      </c>
      <c r="I1131" s="220"/>
      <c r="J1131" s="216"/>
      <c r="K1131" s="216"/>
      <c r="L1131" s="221"/>
      <c r="M1131" s="222"/>
      <c r="N1131" s="223"/>
      <c r="O1131" s="223"/>
      <c r="P1131" s="223"/>
      <c r="Q1131" s="223"/>
      <c r="R1131" s="223"/>
      <c r="S1131" s="223"/>
      <c r="T1131" s="224"/>
      <c r="AT1131" s="225" t="s">
        <v>171</v>
      </c>
      <c r="AU1131" s="225" t="s">
        <v>84</v>
      </c>
      <c r="AV1131" s="12" t="s">
        <v>84</v>
      </c>
      <c r="AW1131" s="12" t="s">
        <v>37</v>
      </c>
      <c r="AX1131" s="12" t="s">
        <v>74</v>
      </c>
      <c r="AY1131" s="225" t="s">
        <v>162</v>
      </c>
    </row>
    <row r="1132" spans="2:65" s="1" customFormat="1" ht="44.25" customHeight="1">
      <c r="B1132" s="39"/>
      <c r="C1132" s="191" t="s">
        <v>2028</v>
      </c>
      <c r="D1132" s="191" t="s">
        <v>164</v>
      </c>
      <c r="E1132" s="192" t="s">
        <v>2029</v>
      </c>
      <c r="F1132" s="193" t="s">
        <v>2030</v>
      </c>
      <c r="G1132" s="194" t="s">
        <v>167</v>
      </c>
      <c r="H1132" s="195">
        <v>265.81</v>
      </c>
      <c r="I1132" s="196"/>
      <c r="J1132" s="197">
        <f>ROUND(I1132*H1132,2)</f>
        <v>0</v>
      </c>
      <c r="K1132" s="193" t="s">
        <v>168</v>
      </c>
      <c r="L1132" s="59"/>
      <c r="M1132" s="198" t="s">
        <v>21</v>
      </c>
      <c r="N1132" s="199" t="s">
        <v>45</v>
      </c>
      <c r="O1132" s="40"/>
      <c r="P1132" s="200">
        <f>O1132*H1132</f>
        <v>0</v>
      </c>
      <c r="Q1132" s="200">
        <v>1.379E-2</v>
      </c>
      <c r="R1132" s="200">
        <f>Q1132*H1132</f>
        <v>3.6655199000000001</v>
      </c>
      <c r="S1132" s="200">
        <v>0</v>
      </c>
      <c r="T1132" s="201">
        <f>S1132*H1132</f>
        <v>0</v>
      </c>
      <c r="AR1132" s="22" t="s">
        <v>249</v>
      </c>
      <c r="AT1132" s="22" t="s">
        <v>164</v>
      </c>
      <c r="AU1132" s="22" t="s">
        <v>84</v>
      </c>
      <c r="AY1132" s="22" t="s">
        <v>162</v>
      </c>
      <c r="BE1132" s="202">
        <f>IF(N1132="základní",J1132,0)</f>
        <v>0</v>
      </c>
      <c r="BF1132" s="202">
        <f>IF(N1132="snížená",J1132,0)</f>
        <v>0</v>
      </c>
      <c r="BG1132" s="202">
        <f>IF(N1132="zákl. přenesená",J1132,0)</f>
        <v>0</v>
      </c>
      <c r="BH1132" s="202">
        <f>IF(N1132="sníž. přenesená",J1132,0)</f>
        <v>0</v>
      </c>
      <c r="BI1132" s="202">
        <f>IF(N1132="nulová",J1132,0)</f>
        <v>0</v>
      </c>
      <c r="BJ1132" s="22" t="s">
        <v>82</v>
      </c>
      <c r="BK1132" s="202">
        <f>ROUND(I1132*H1132,2)</f>
        <v>0</v>
      </c>
      <c r="BL1132" s="22" t="s">
        <v>249</v>
      </c>
      <c r="BM1132" s="22" t="s">
        <v>2031</v>
      </c>
    </row>
    <row r="1133" spans="2:65" s="11" customFormat="1" ht="13.5">
      <c r="B1133" s="203"/>
      <c r="C1133" s="204"/>
      <c r="D1133" s="205" t="s">
        <v>171</v>
      </c>
      <c r="E1133" s="206" t="s">
        <v>21</v>
      </c>
      <c r="F1133" s="207" t="s">
        <v>495</v>
      </c>
      <c r="G1133" s="204"/>
      <c r="H1133" s="208" t="s">
        <v>21</v>
      </c>
      <c r="I1133" s="209"/>
      <c r="J1133" s="204"/>
      <c r="K1133" s="204"/>
      <c r="L1133" s="210"/>
      <c r="M1133" s="211"/>
      <c r="N1133" s="212"/>
      <c r="O1133" s="212"/>
      <c r="P1133" s="212"/>
      <c r="Q1133" s="212"/>
      <c r="R1133" s="212"/>
      <c r="S1133" s="212"/>
      <c r="T1133" s="213"/>
      <c r="AT1133" s="214" t="s">
        <v>171</v>
      </c>
      <c r="AU1133" s="214" t="s">
        <v>84</v>
      </c>
      <c r="AV1133" s="11" t="s">
        <v>82</v>
      </c>
      <c r="AW1133" s="11" t="s">
        <v>37</v>
      </c>
      <c r="AX1133" s="11" t="s">
        <v>74</v>
      </c>
      <c r="AY1133" s="214" t="s">
        <v>162</v>
      </c>
    </row>
    <row r="1134" spans="2:65" s="12" customFormat="1" ht="13.5">
      <c r="B1134" s="215"/>
      <c r="C1134" s="216"/>
      <c r="D1134" s="205" t="s">
        <v>171</v>
      </c>
      <c r="E1134" s="217" t="s">
        <v>21</v>
      </c>
      <c r="F1134" s="218" t="s">
        <v>2032</v>
      </c>
      <c r="G1134" s="216"/>
      <c r="H1134" s="219">
        <v>240.49</v>
      </c>
      <c r="I1134" s="220"/>
      <c r="J1134" s="216"/>
      <c r="K1134" s="216"/>
      <c r="L1134" s="221"/>
      <c r="M1134" s="222"/>
      <c r="N1134" s="223"/>
      <c r="O1134" s="223"/>
      <c r="P1134" s="223"/>
      <c r="Q1134" s="223"/>
      <c r="R1134" s="223"/>
      <c r="S1134" s="223"/>
      <c r="T1134" s="224"/>
      <c r="AT1134" s="225" t="s">
        <v>171</v>
      </c>
      <c r="AU1134" s="225" t="s">
        <v>84</v>
      </c>
      <c r="AV1134" s="12" t="s">
        <v>84</v>
      </c>
      <c r="AW1134" s="12" t="s">
        <v>37</v>
      </c>
      <c r="AX1134" s="12" t="s">
        <v>74</v>
      </c>
      <c r="AY1134" s="225" t="s">
        <v>162</v>
      </c>
    </row>
    <row r="1135" spans="2:65" s="11" customFormat="1" ht="13.5">
      <c r="B1135" s="203"/>
      <c r="C1135" s="204"/>
      <c r="D1135" s="205" t="s">
        <v>171</v>
      </c>
      <c r="E1135" s="206" t="s">
        <v>21</v>
      </c>
      <c r="F1135" s="207" t="s">
        <v>2033</v>
      </c>
      <c r="G1135" s="204"/>
      <c r="H1135" s="208" t="s">
        <v>21</v>
      </c>
      <c r="I1135" s="209"/>
      <c r="J1135" s="204"/>
      <c r="K1135" s="204"/>
      <c r="L1135" s="210"/>
      <c r="M1135" s="211"/>
      <c r="N1135" s="212"/>
      <c r="O1135" s="212"/>
      <c r="P1135" s="212"/>
      <c r="Q1135" s="212"/>
      <c r="R1135" s="212"/>
      <c r="S1135" s="212"/>
      <c r="T1135" s="213"/>
      <c r="AT1135" s="214" t="s">
        <v>171</v>
      </c>
      <c r="AU1135" s="214" t="s">
        <v>84</v>
      </c>
      <c r="AV1135" s="11" t="s">
        <v>82</v>
      </c>
      <c r="AW1135" s="11" t="s">
        <v>37</v>
      </c>
      <c r="AX1135" s="11" t="s">
        <v>74</v>
      </c>
      <c r="AY1135" s="214" t="s">
        <v>162</v>
      </c>
    </row>
    <row r="1136" spans="2:65" s="12" customFormat="1" ht="13.5">
      <c r="B1136" s="215"/>
      <c r="C1136" s="216"/>
      <c r="D1136" s="226" t="s">
        <v>171</v>
      </c>
      <c r="E1136" s="227" t="s">
        <v>21</v>
      </c>
      <c r="F1136" s="228" t="s">
        <v>985</v>
      </c>
      <c r="G1136" s="216"/>
      <c r="H1136" s="229">
        <v>25.32</v>
      </c>
      <c r="I1136" s="220"/>
      <c r="J1136" s="216"/>
      <c r="K1136" s="216"/>
      <c r="L1136" s="221"/>
      <c r="M1136" s="222"/>
      <c r="N1136" s="223"/>
      <c r="O1136" s="223"/>
      <c r="P1136" s="223"/>
      <c r="Q1136" s="223"/>
      <c r="R1136" s="223"/>
      <c r="S1136" s="223"/>
      <c r="T1136" s="224"/>
      <c r="AT1136" s="225" t="s">
        <v>171</v>
      </c>
      <c r="AU1136" s="225" t="s">
        <v>84</v>
      </c>
      <c r="AV1136" s="12" t="s">
        <v>84</v>
      </c>
      <c r="AW1136" s="12" t="s">
        <v>37</v>
      </c>
      <c r="AX1136" s="12" t="s">
        <v>74</v>
      </c>
      <c r="AY1136" s="225" t="s">
        <v>162</v>
      </c>
    </row>
    <row r="1137" spans="2:65" s="1" customFormat="1" ht="31.5" customHeight="1">
      <c r="B1137" s="39"/>
      <c r="C1137" s="191" t="s">
        <v>2034</v>
      </c>
      <c r="D1137" s="191" t="s">
        <v>164</v>
      </c>
      <c r="E1137" s="192" t="s">
        <v>2035</v>
      </c>
      <c r="F1137" s="193" t="s">
        <v>2036</v>
      </c>
      <c r="G1137" s="194" t="s">
        <v>167</v>
      </c>
      <c r="H1137" s="195">
        <v>240.49</v>
      </c>
      <c r="I1137" s="196"/>
      <c r="J1137" s="197">
        <f>ROUND(I1137*H1137,2)</f>
        <v>0</v>
      </c>
      <c r="K1137" s="193" t="s">
        <v>168</v>
      </c>
      <c r="L1137" s="59"/>
      <c r="M1137" s="198" t="s">
        <v>21</v>
      </c>
      <c r="N1137" s="199" t="s">
        <v>45</v>
      </c>
      <c r="O1137" s="40"/>
      <c r="P1137" s="200">
        <f>O1137*H1137</f>
        <v>0</v>
      </c>
      <c r="Q1137" s="200">
        <v>1.694E-2</v>
      </c>
      <c r="R1137" s="200">
        <f>Q1137*H1137</f>
        <v>4.0739006</v>
      </c>
      <c r="S1137" s="200">
        <v>0</v>
      </c>
      <c r="T1137" s="201">
        <f>S1137*H1137</f>
        <v>0</v>
      </c>
      <c r="AR1137" s="22" t="s">
        <v>249</v>
      </c>
      <c r="AT1137" s="22" t="s">
        <v>164</v>
      </c>
      <c r="AU1137" s="22" t="s">
        <v>84</v>
      </c>
      <c r="AY1137" s="22" t="s">
        <v>162</v>
      </c>
      <c r="BE1137" s="202">
        <f>IF(N1137="základní",J1137,0)</f>
        <v>0</v>
      </c>
      <c r="BF1137" s="202">
        <f>IF(N1137="snížená",J1137,0)</f>
        <v>0</v>
      </c>
      <c r="BG1137" s="202">
        <f>IF(N1137="zákl. přenesená",J1137,0)</f>
        <v>0</v>
      </c>
      <c r="BH1137" s="202">
        <f>IF(N1137="sníž. přenesená",J1137,0)</f>
        <v>0</v>
      </c>
      <c r="BI1137" s="202">
        <f>IF(N1137="nulová",J1137,0)</f>
        <v>0</v>
      </c>
      <c r="BJ1137" s="22" t="s">
        <v>82</v>
      </c>
      <c r="BK1137" s="202">
        <f>ROUND(I1137*H1137,2)</f>
        <v>0</v>
      </c>
      <c r="BL1137" s="22" t="s">
        <v>249</v>
      </c>
      <c r="BM1137" s="22" t="s">
        <v>2037</v>
      </c>
    </row>
    <row r="1138" spans="2:65" s="11" customFormat="1" ht="13.5">
      <c r="B1138" s="203"/>
      <c r="C1138" s="204"/>
      <c r="D1138" s="205" t="s">
        <v>171</v>
      </c>
      <c r="E1138" s="206" t="s">
        <v>21</v>
      </c>
      <c r="F1138" s="207" t="s">
        <v>492</v>
      </c>
      <c r="G1138" s="204"/>
      <c r="H1138" s="208" t="s">
        <v>21</v>
      </c>
      <c r="I1138" s="209"/>
      <c r="J1138" s="204"/>
      <c r="K1138" s="204"/>
      <c r="L1138" s="210"/>
      <c r="M1138" s="211"/>
      <c r="N1138" s="212"/>
      <c r="O1138" s="212"/>
      <c r="P1138" s="212"/>
      <c r="Q1138" s="212"/>
      <c r="R1138" s="212"/>
      <c r="S1138" s="212"/>
      <c r="T1138" s="213"/>
      <c r="AT1138" s="214" t="s">
        <v>171</v>
      </c>
      <c r="AU1138" s="214" t="s">
        <v>84</v>
      </c>
      <c r="AV1138" s="11" t="s">
        <v>82</v>
      </c>
      <c r="AW1138" s="11" t="s">
        <v>37</v>
      </c>
      <c r="AX1138" s="11" t="s">
        <v>74</v>
      </c>
      <c r="AY1138" s="214" t="s">
        <v>162</v>
      </c>
    </row>
    <row r="1139" spans="2:65" s="12" customFormat="1" ht="13.5">
      <c r="B1139" s="215"/>
      <c r="C1139" s="216"/>
      <c r="D1139" s="226" t="s">
        <v>171</v>
      </c>
      <c r="E1139" s="227" t="s">
        <v>21</v>
      </c>
      <c r="F1139" s="228" t="s">
        <v>2032</v>
      </c>
      <c r="G1139" s="216"/>
      <c r="H1139" s="229">
        <v>240.49</v>
      </c>
      <c r="I1139" s="220"/>
      <c r="J1139" s="216"/>
      <c r="K1139" s="216"/>
      <c r="L1139" s="221"/>
      <c r="M1139" s="222"/>
      <c r="N1139" s="223"/>
      <c r="O1139" s="223"/>
      <c r="P1139" s="223"/>
      <c r="Q1139" s="223"/>
      <c r="R1139" s="223"/>
      <c r="S1139" s="223"/>
      <c r="T1139" s="224"/>
      <c r="AT1139" s="225" t="s">
        <v>171</v>
      </c>
      <c r="AU1139" s="225" t="s">
        <v>84</v>
      </c>
      <c r="AV1139" s="12" t="s">
        <v>84</v>
      </c>
      <c r="AW1139" s="12" t="s">
        <v>37</v>
      </c>
      <c r="AX1139" s="12" t="s">
        <v>74</v>
      </c>
      <c r="AY1139" s="225" t="s">
        <v>162</v>
      </c>
    </row>
    <row r="1140" spans="2:65" s="1" customFormat="1" ht="44.25" customHeight="1">
      <c r="B1140" s="39"/>
      <c r="C1140" s="191" t="s">
        <v>2038</v>
      </c>
      <c r="D1140" s="191" t="s">
        <v>164</v>
      </c>
      <c r="E1140" s="192" t="s">
        <v>2039</v>
      </c>
      <c r="F1140" s="193" t="s">
        <v>2040</v>
      </c>
      <c r="G1140" s="194" t="s">
        <v>167</v>
      </c>
      <c r="H1140" s="195">
        <v>234.52</v>
      </c>
      <c r="I1140" s="196"/>
      <c r="J1140" s="197">
        <f>ROUND(I1140*H1140,2)</f>
        <v>0</v>
      </c>
      <c r="K1140" s="193" t="s">
        <v>168</v>
      </c>
      <c r="L1140" s="59"/>
      <c r="M1140" s="198" t="s">
        <v>21</v>
      </c>
      <c r="N1140" s="199" t="s">
        <v>45</v>
      </c>
      <c r="O1140" s="40"/>
      <c r="P1140" s="200">
        <f>O1140*H1140</f>
        <v>0</v>
      </c>
      <c r="Q1140" s="200">
        <v>2.5149999999999999E-2</v>
      </c>
      <c r="R1140" s="200">
        <f>Q1140*H1140</f>
        <v>5.8981779999999997</v>
      </c>
      <c r="S1140" s="200">
        <v>0</v>
      </c>
      <c r="T1140" s="201">
        <f>S1140*H1140</f>
        <v>0</v>
      </c>
      <c r="AR1140" s="22" t="s">
        <v>249</v>
      </c>
      <c r="AT1140" s="22" t="s">
        <v>164</v>
      </c>
      <c r="AU1140" s="22" t="s">
        <v>84</v>
      </c>
      <c r="AY1140" s="22" t="s">
        <v>162</v>
      </c>
      <c r="BE1140" s="202">
        <f>IF(N1140="základní",J1140,0)</f>
        <v>0</v>
      </c>
      <c r="BF1140" s="202">
        <f>IF(N1140="snížená",J1140,0)</f>
        <v>0</v>
      </c>
      <c r="BG1140" s="202">
        <f>IF(N1140="zákl. přenesená",J1140,0)</f>
        <v>0</v>
      </c>
      <c r="BH1140" s="202">
        <f>IF(N1140="sníž. přenesená",J1140,0)</f>
        <v>0</v>
      </c>
      <c r="BI1140" s="202">
        <f>IF(N1140="nulová",J1140,0)</f>
        <v>0</v>
      </c>
      <c r="BJ1140" s="22" t="s">
        <v>82</v>
      </c>
      <c r="BK1140" s="202">
        <f>ROUND(I1140*H1140,2)</f>
        <v>0</v>
      </c>
      <c r="BL1140" s="22" t="s">
        <v>249</v>
      </c>
      <c r="BM1140" s="22" t="s">
        <v>2041</v>
      </c>
    </row>
    <row r="1141" spans="2:65" s="11" customFormat="1" ht="13.5">
      <c r="B1141" s="203"/>
      <c r="C1141" s="204"/>
      <c r="D1141" s="205" t="s">
        <v>171</v>
      </c>
      <c r="E1141" s="206" t="s">
        <v>21</v>
      </c>
      <c r="F1141" s="207" t="s">
        <v>564</v>
      </c>
      <c r="G1141" s="204"/>
      <c r="H1141" s="208" t="s">
        <v>21</v>
      </c>
      <c r="I1141" s="209"/>
      <c r="J1141" s="204"/>
      <c r="K1141" s="204"/>
      <c r="L1141" s="210"/>
      <c r="M1141" s="211"/>
      <c r="N1141" s="212"/>
      <c r="O1141" s="212"/>
      <c r="P1141" s="212"/>
      <c r="Q1141" s="212"/>
      <c r="R1141" s="212"/>
      <c r="S1141" s="212"/>
      <c r="T1141" s="213"/>
      <c r="AT1141" s="214" t="s">
        <v>171</v>
      </c>
      <c r="AU1141" s="214" t="s">
        <v>84</v>
      </c>
      <c r="AV1141" s="11" t="s">
        <v>82</v>
      </c>
      <c r="AW1141" s="11" t="s">
        <v>37</v>
      </c>
      <c r="AX1141" s="11" t="s">
        <v>74</v>
      </c>
      <c r="AY1141" s="214" t="s">
        <v>162</v>
      </c>
    </row>
    <row r="1142" spans="2:65" s="12" customFormat="1" ht="13.5">
      <c r="B1142" s="215"/>
      <c r="C1142" s="216"/>
      <c r="D1142" s="226" t="s">
        <v>171</v>
      </c>
      <c r="E1142" s="227" t="s">
        <v>21</v>
      </c>
      <c r="F1142" s="228" t="s">
        <v>2042</v>
      </c>
      <c r="G1142" s="216"/>
      <c r="H1142" s="229">
        <v>234.52</v>
      </c>
      <c r="I1142" s="220"/>
      <c r="J1142" s="216"/>
      <c r="K1142" s="216"/>
      <c r="L1142" s="221"/>
      <c r="M1142" s="222"/>
      <c r="N1142" s="223"/>
      <c r="O1142" s="223"/>
      <c r="P1142" s="223"/>
      <c r="Q1142" s="223"/>
      <c r="R1142" s="223"/>
      <c r="S1142" s="223"/>
      <c r="T1142" s="224"/>
      <c r="AT1142" s="225" t="s">
        <v>171</v>
      </c>
      <c r="AU1142" s="225" t="s">
        <v>84</v>
      </c>
      <c r="AV1142" s="12" t="s">
        <v>84</v>
      </c>
      <c r="AW1142" s="12" t="s">
        <v>37</v>
      </c>
      <c r="AX1142" s="12" t="s">
        <v>74</v>
      </c>
      <c r="AY1142" s="225" t="s">
        <v>162</v>
      </c>
    </row>
    <row r="1143" spans="2:65" s="1" customFormat="1" ht="31.5" customHeight="1">
      <c r="B1143" s="39"/>
      <c r="C1143" s="191" t="s">
        <v>2043</v>
      </c>
      <c r="D1143" s="191" t="s">
        <v>164</v>
      </c>
      <c r="E1143" s="192" t="s">
        <v>2044</v>
      </c>
      <c r="F1143" s="193" t="s">
        <v>2045</v>
      </c>
      <c r="G1143" s="194" t="s">
        <v>167</v>
      </c>
      <c r="H1143" s="195">
        <v>740.82</v>
      </c>
      <c r="I1143" s="196"/>
      <c r="J1143" s="197">
        <f>ROUND(I1143*H1143,2)</f>
        <v>0</v>
      </c>
      <c r="K1143" s="193" t="s">
        <v>168</v>
      </c>
      <c r="L1143" s="59"/>
      <c r="M1143" s="198" t="s">
        <v>21</v>
      </c>
      <c r="N1143" s="199" t="s">
        <v>45</v>
      </c>
      <c r="O1143" s="40"/>
      <c r="P1143" s="200">
        <f>O1143*H1143</f>
        <v>0</v>
      </c>
      <c r="Q1143" s="200">
        <v>1E-4</v>
      </c>
      <c r="R1143" s="200">
        <f>Q1143*H1143</f>
        <v>7.4082000000000009E-2</v>
      </c>
      <c r="S1143" s="200">
        <v>0</v>
      </c>
      <c r="T1143" s="201">
        <f>S1143*H1143</f>
        <v>0</v>
      </c>
      <c r="AR1143" s="22" t="s">
        <v>249</v>
      </c>
      <c r="AT1143" s="22" t="s">
        <v>164</v>
      </c>
      <c r="AU1143" s="22" t="s">
        <v>84</v>
      </c>
      <c r="AY1143" s="22" t="s">
        <v>162</v>
      </c>
      <c r="BE1143" s="202">
        <f>IF(N1143="základní",J1143,0)</f>
        <v>0</v>
      </c>
      <c r="BF1143" s="202">
        <f>IF(N1143="snížená",J1143,0)</f>
        <v>0</v>
      </c>
      <c r="BG1143" s="202">
        <f>IF(N1143="zákl. přenesená",J1143,0)</f>
        <v>0</v>
      </c>
      <c r="BH1143" s="202">
        <f>IF(N1143="sníž. přenesená",J1143,0)</f>
        <v>0</v>
      </c>
      <c r="BI1143" s="202">
        <f>IF(N1143="nulová",J1143,0)</f>
        <v>0</v>
      </c>
      <c r="BJ1143" s="22" t="s">
        <v>82</v>
      </c>
      <c r="BK1143" s="202">
        <f>ROUND(I1143*H1143,2)</f>
        <v>0</v>
      </c>
      <c r="BL1143" s="22" t="s">
        <v>249</v>
      </c>
      <c r="BM1143" s="22" t="s">
        <v>2046</v>
      </c>
    </row>
    <row r="1144" spans="2:65" s="1" customFormat="1" ht="31.5" customHeight="1">
      <c r="B1144" s="39"/>
      <c r="C1144" s="191" t="s">
        <v>2047</v>
      </c>
      <c r="D1144" s="191" t="s">
        <v>164</v>
      </c>
      <c r="E1144" s="192" t="s">
        <v>2048</v>
      </c>
      <c r="F1144" s="193" t="s">
        <v>2049</v>
      </c>
      <c r="G1144" s="194" t="s">
        <v>167</v>
      </c>
      <c r="H1144" s="195">
        <v>740.82</v>
      </c>
      <c r="I1144" s="196"/>
      <c r="J1144" s="197">
        <f>ROUND(I1144*H1144,2)</f>
        <v>0</v>
      </c>
      <c r="K1144" s="193" t="s">
        <v>168</v>
      </c>
      <c r="L1144" s="59"/>
      <c r="M1144" s="198" t="s">
        <v>21</v>
      </c>
      <c r="N1144" s="199" t="s">
        <v>45</v>
      </c>
      <c r="O1144" s="40"/>
      <c r="P1144" s="200">
        <f>O1144*H1144</f>
        <v>0</v>
      </c>
      <c r="Q1144" s="200">
        <v>0</v>
      </c>
      <c r="R1144" s="200">
        <f>Q1144*H1144</f>
        <v>0</v>
      </c>
      <c r="S1144" s="200">
        <v>0</v>
      </c>
      <c r="T1144" s="201">
        <f>S1144*H1144</f>
        <v>0</v>
      </c>
      <c r="AR1144" s="22" t="s">
        <v>249</v>
      </c>
      <c r="AT1144" s="22" t="s">
        <v>164</v>
      </c>
      <c r="AU1144" s="22" t="s">
        <v>84</v>
      </c>
      <c r="AY1144" s="22" t="s">
        <v>162</v>
      </c>
      <c r="BE1144" s="202">
        <f>IF(N1144="základní",J1144,0)</f>
        <v>0</v>
      </c>
      <c r="BF1144" s="202">
        <f>IF(N1144="snížená",J1144,0)</f>
        <v>0</v>
      </c>
      <c r="BG1144" s="202">
        <f>IF(N1144="zákl. přenesená",J1144,0)</f>
        <v>0</v>
      </c>
      <c r="BH1144" s="202">
        <f>IF(N1144="sníž. přenesená",J1144,0)</f>
        <v>0</v>
      </c>
      <c r="BI1144" s="202">
        <f>IF(N1144="nulová",J1144,0)</f>
        <v>0</v>
      </c>
      <c r="BJ1144" s="22" t="s">
        <v>82</v>
      </c>
      <c r="BK1144" s="202">
        <f>ROUND(I1144*H1144,2)</f>
        <v>0</v>
      </c>
      <c r="BL1144" s="22" t="s">
        <v>249</v>
      </c>
      <c r="BM1144" s="22" t="s">
        <v>2050</v>
      </c>
    </row>
    <row r="1145" spans="2:65" s="1" customFormat="1" ht="22.5" customHeight="1">
      <c r="B1145" s="39"/>
      <c r="C1145" s="230" t="s">
        <v>2051</v>
      </c>
      <c r="D1145" s="230" t="s">
        <v>275</v>
      </c>
      <c r="E1145" s="231" t="s">
        <v>2052</v>
      </c>
      <c r="F1145" s="232" t="s">
        <v>2053</v>
      </c>
      <c r="G1145" s="233" t="s">
        <v>167</v>
      </c>
      <c r="H1145" s="234">
        <v>888.98400000000004</v>
      </c>
      <c r="I1145" s="235"/>
      <c r="J1145" s="236">
        <f>ROUND(I1145*H1145,2)</f>
        <v>0</v>
      </c>
      <c r="K1145" s="232" t="s">
        <v>168</v>
      </c>
      <c r="L1145" s="237"/>
      <c r="M1145" s="238" t="s">
        <v>21</v>
      </c>
      <c r="N1145" s="239" t="s">
        <v>45</v>
      </c>
      <c r="O1145" s="40"/>
      <c r="P1145" s="200">
        <f>O1145*H1145</f>
        <v>0</v>
      </c>
      <c r="Q1145" s="200">
        <v>1.7000000000000001E-4</v>
      </c>
      <c r="R1145" s="200">
        <f>Q1145*H1145</f>
        <v>0.15112728000000003</v>
      </c>
      <c r="S1145" s="200">
        <v>0</v>
      </c>
      <c r="T1145" s="201">
        <f>S1145*H1145</f>
        <v>0</v>
      </c>
      <c r="AR1145" s="22" t="s">
        <v>340</v>
      </c>
      <c r="AT1145" s="22" t="s">
        <v>275</v>
      </c>
      <c r="AU1145" s="22" t="s">
        <v>84</v>
      </c>
      <c r="AY1145" s="22" t="s">
        <v>162</v>
      </c>
      <c r="BE1145" s="202">
        <f>IF(N1145="základní",J1145,0)</f>
        <v>0</v>
      </c>
      <c r="BF1145" s="202">
        <f>IF(N1145="snížená",J1145,0)</f>
        <v>0</v>
      </c>
      <c r="BG1145" s="202">
        <f>IF(N1145="zákl. přenesená",J1145,0)</f>
        <v>0</v>
      </c>
      <c r="BH1145" s="202">
        <f>IF(N1145="sníž. přenesená",J1145,0)</f>
        <v>0</v>
      </c>
      <c r="BI1145" s="202">
        <f>IF(N1145="nulová",J1145,0)</f>
        <v>0</v>
      </c>
      <c r="BJ1145" s="22" t="s">
        <v>82</v>
      </c>
      <c r="BK1145" s="202">
        <f>ROUND(I1145*H1145,2)</f>
        <v>0</v>
      </c>
      <c r="BL1145" s="22" t="s">
        <v>249</v>
      </c>
      <c r="BM1145" s="22" t="s">
        <v>2054</v>
      </c>
    </row>
    <row r="1146" spans="2:65" s="1" customFormat="1" ht="27">
      <c r="B1146" s="39"/>
      <c r="C1146" s="61"/>
      <c r="D1146" s="205" t="s">
        <v>397</v>
      </c>
      <c r="E1146" s="61"/>
      <c r="F1146" s="240" t="s">
        <v>2055</v>
      </c>
      <c r="G1146" s="61"/>
      <c r="H1146" s="61"/>
      <c r="I1146" s="161"/>
      <c r="J1146" s="61"/>
      <c r="K1146" s="61"/>
      <c r="L1146" s="59"/>
      <c r="M1146" s="241"/>
      <c r="N1146" s="40"/>
      <c r="O1146" s="40"/>
      <c r="P1146" s="40"/>
      <c r="Q1146" s="40"/>
      <c r="R1146" s="40"/>
      <c r="S1146" s="40"/>
      <c r="T1146" s="76"/>
      <c r="AT1146" s="22" t="s">
        <v>397</v>
      </c>
      <c r="AU1146" s="22" t="s">
        <v>84</v>
      </c>
    </row>
    <row r="1147" spans="2:65" s="12" customFormat="1" ht="13.5">
      <c r="B1147" s="215"/>
      <c r="C1147" s="216"/>
      <c r="D1147" s="226" t="s">
        <v>171</v>
      </c>
      <c r="E1147" s="216"/>
      <c r="F1147" s="228" t="s">
        <v>2056</v>
      </c>
      <c r="G1147" s="216"/>
      <c r="H1147" s="229">
        <v>888.98400000000004</v>
      </c>
      <c r="I1147" s="220"/>
      <c r="J1147" s="216"/>
      <c r="K1147" s="216"/>
      <c r="L1147" s="221"/>
      <c r="M1147" s="222"/>
      <c r="N1147" s="223"/>
      <c r="O1147" s="223"/>
      <c r="P1147" s="223"/>
      <c r="Q1147" s="223"/>
      <c r="R1147" s="223"/>
      <c r="S1147" s="223"/>
      <c r="T1147" s="224"/>
      <c r="AT1147" s="225" t="s">
        <v>171</v>
      </c>
      <c r="AU1147" s="225" t="s">
        <v>84</v>
      </c>
      <c r="AV1147" s="12" t="s">
        <v>84</v>
      </c>
      <c r="AW1147" s="12" t="s">
        <v>6</v>
      </c>
      <c r="AX1147" s="12" t="s">
        <v>82</v>
      </c>
      <c r="AY1147" s="225" t="s">
        <v>162</v>
      </c>
    </row>
    <row r="1148" spans="2:65" s="1" customFormat="1" ht="31.5" customHeight="1">
      <c r="B1148" s="39"/>
      <c r="C1148" s="191" t="s">
        <v>2057</v>
      </c>
      <c r="D1148" s="191" t="s">
        <v>164</v>
      </c>
      <c r="E1148" s="192" t="s">
        <v>2058</v>
      </c>
      <c r="F1148" s="193" t="s">
        <v>2059</v>
      </c>
      <c r="G1148" s="194" t="s">
        <v>167</v>
      </c>
      <c r="H1148" s="195">
        <v>12.375999999999999</v>
      </c>
      <c r="I1148" s="196"/>
      <c r="J1148" s="197">
        <f>ROUND(I1148*H1148,2)</f>
        <v>0</v>
      </c>
      <c r="K1148" s="193" t="s">
        <v>168</v>
      </c>
      <c r="L1148" s="59"/>
      <c r="M1148" s="198" t="s">
        <v>21</v>
      </c>
      <c r="N1148" s="199" t="s">
        <v>45</v>
      </c>
      <c r="O1148" s="40"/>
      <c r="P1148" s="200">
        <f>O1148*H1148</f>
        <v>0</v>
      </c>
      <c r="Q1148" s="200">
        <v>1.457E-2</v>
      </c>
      <c r="R1148" s="200">
        <f>Q1148*H1148</f>
        <v>0.18031831999999998</v>
      </c>
      <c r="S1148" s="200">
        <v>0</v>
      </c>
      <c r="T1148" s="201">
        <f>S1148*H1148</f>
        <v>0</v>
      </c>
      <c r="AR1148" s="22" t="s">
        <v>249</v>
      </c>
      <c r="AT1148" s="22" t="s">
        <v>164</v>
      </c>
      <c r="AU1148" s="22" t="s">
        <v>84</v>
      </c>
      <c r="AY1148" s="22" t="s">
        <v>162</v>
      </c>
      <c r="BE1148" s="202">
        <f>IF(N1148="základní",J1148,0)</f>
        <v>0</v>
      </c>
      <c r="BF1148" s="202">
        <f>IF(N1148="snížená",J1148,0)</f>
        <v>0</v>
      </c>
      <c r="BG1148" s="202">
        <f>IF(N1148="zákl. přenesená",J1148,0)</f>
        <v>0</v>
      </c>
      <c r="BH1148" s="202">
        <f>IF(N1148="sníž. přenesená",J1148,0)</f>
        <v>0</v>
      </c>
      <c r="BI1148" s="202">
        <f>IF(N1148="nulová",J1148,0)</f>
        <v>0</v>
      </c>
      <c r="BJ1148" s="22" t="s">
        <v>82</v>
      </c>
      <c r="BK1148" s="202">
        <f>ROUND(I1148*H1148,2)</f>
        <v>0</v>
      </c>
      <c r="BL1148" s="22" t="s">
        <v>249</v>
      </c>
      <c r="BM1148" s="22" t="s">
        <v>2060</v>
      </c>
    </row>
    <row r="1149" spans="2:65" s="11" customFormat="1" ht="13.5">
      <c r="B1149" s="203"/>
      <c r="C1149" s="204"/>
      <c r="D1149" s="205" t="s">
        <v>171</v>
      </c>
      <c r="E1149" s="206" t="s">
        <v>21</v>
      </c>
      <c r="F1149" s="207" t="s">
        <v>2061</v>
      </c>
      <c r="G1149" s="204"/>
      <c r="H1149" s="208" t="s">
        <v>21</v>
      </c>
      <c r="I1149" s="209"/>
      <c r="J1149" s="204"/>
      <c r="K1149" s="204"/>
      <c r="L1149" s="210"/>
      <c r="M1149" s="211"/>
      <c r="N1149" s="212"/>
      <c r="O1149" s="212"/>
      <c r="P1149" s="212"/>
      <c r="Q1149" s="212"/>
      <c r="R1149" s="212"/>
      <c r="S1149" s="212"/>
      <c r="T1149" s="213"/>
      <c r="AT1149" s="214" t="s">
        <v>171</v>
      </c>
      <c r="AU1149" s="214" t="s">
        <v>84</v>
      </c>
      <c r="AV1149" s="11" t="s">
        <v>82</v>
      </c>
      <c r="AW1149" s="11" t="s">
        <v>37</v>
      </c>
      <c r="AX1149" s="11" t="s">
        <v>74</v>
      </c>
      <c r="AY1149" s="214" t="s">
        <v>162</v>
      </c>
    </row>
    <row r="1150" spans="2:65" s="12" customFormat="1" ht="13.5">
      <c r="B1150" s="215"/>
      <c r="C1150" s="216"/>
      <c r="D1150" s="205" t="s">
        <v>171</v>
      </c>
      <c r="E1150" s="217" t="s">
        <v>21</v>
      </c>
      <c r="F1150" s="218" t="s">
        <v>2062</v>
      </c>
      <c r="G1150" s="216"/>
      <c r="H1150" s="219">
        <v>9.1519999999999992</v>
      </c>
      <c r="I1150" s="220"/>
      <c r="J1150" s="216"/>
      <c r="K1150" s="216"/>
      <c r="L1150" s="221"/>
      <c r="M1150" s="222"/>
      <c r="N1150" s="223"/>
      <c r="O1150" s="223"/>
      <c r="P1150" s="223"/>
      <c r="Q1150" s="223"/>
      <c r="R1150" s="223"/>
      <c r="S1150" s="223"/>
      <c r="T1150" s="224"/>
      <c r="AT1150" s="225" t="s">
        <v>171</v>
      </c>
      <c r="AU1150" s="225" t="s">
        <v>84</v>
      </c>
      <c r="AV1150" s="12" t="s">
        <v>84</v>
      </c>
      <c r="AW1150" s="12" t="s">
        <v>37</v>
      </c>
      <c r="AX1150" s="12" t="s">
        <v>74</v>
      </c>
      <c r="AY1150" s="225" t="s">
        <v>162</v>
      </c>
    </row>
    <row r="1151" spans="2:65" s="12" customFormat="1" ht="13.5">
      <c r="B1151" s="215"/>
      <c r="C1151" s="216"/>
      <c r="D1151" s="226" t="s">
        <v>171</v>
      </c>
      <c r="E1151" s="227" t="s">
        <v>21</v>
      </c>
      <c r="F1151" s="228" t="s">
        <v>2063</v>
      </c>
      <c r="G1151" s="216"/>
      <c r="H1151" s="229">
        <v>3.2240000000000002</v>
      </c>
      <c r="I1151" s="220"/>
      <c r="J1151" s="216"/>
      <c r="K1151" s="216"/>
      <c r="L1151" s="221"/>
      <c r="M1151" s="222"/>
      <c r="N1151" s="223"/>
      <c r="O1151" s="223"/>
      <c r="P1151" s="223"/>
      <c r="Q1151" s="223"/>
      <c r="R1151" s="223"/>
      <c r="S1151" s="223"/>
      <c r="T1151" s="224"/>
      <c r="AT1151" s="225" t="s">
        <v>171</v>
      </c>
      <c r="AU1151" s="225" t="s">
        <v>84</v>
      </c>
      <c r="AV1151" s="12" t="s">
        <v>84</v>
      </c>
      <c r="AW1151" s="12" t="s">
        <v>37</v>
      </c>
      <c r="AX1151" s="12" t="s">
        <v>74</v>
      </c>
      <c r="AY1151" s="225" t="s">
        <v>162</v>
      </c>
    </row>
    <row r="1152" spans="2:65" s="1" customFormat="1" ht="31.5" customHeight="1">
      <c r="B1152" s="39"/>
      <c r="C1152" s="191" t="s">
        <v>2064</v>
      </c>
      <c r="D1152" s="191" t="s">
        <v>164</v>
      </c>
      <c r="E1152" s="192" t="s">
        <v>2065</v>
      </c>
      <c r="F1152" s="193" t="s">
        <v>2066</v>
      </c>
      <c r="G1152" s="194" t="s">
        <v>182</v>
      </c>
      <c r="H1152" s="195">
        <v>91.35</v>
      </c>
      <c r="I1152" s="196"/>
      <c r="J1152" s="197">
        <f>ROUND(I1152*H1152,2)</f>
        <v>0</v>
      </c>
      <c r="K1152" s="193" t="s">
        <v>168</v>
      </c>
      <c r="L1152" s="59"/>
      <c r="M1152" s="198" t="s">
        <v>21</v>
      </c>
      <c r="N1152" s="199" t="s">
        <v>45</v>
      </c>
      <c r="O1152" s="40"/>
      <c r="P1152" s="200">
        <f>O1152*H1152</f>
        <v>0</v>
      </c>
      <c r="Q1152" s="200">
        <v>1.439E-2</v>
      </c>
      <c r="R1152" s="200">
        <f>Q1152*H1152</f>
        <v>1.3145264999999999</v>
      </c>
      <c r="S1152" s="200">
        <v>0</v>
      </c>
      <c r="T1152" s="201">
        <f>S1152*H1152</f>
        <v>0</v>
      </c>
      <c r="AR1152" s="22" t="s">
        <v>249</v>
      </c>
      <c r="AT1152" s="22" t="s">
        <v>164</v>
      </c>
      <c r="AU1152" s="22" t="s">
        <v>84</v>
      </c>
      <c r="AY1152" s="22" t="s">
        <v>162</v>
      </c>
      <c r="BE1152" s="202">
        <f>IF(N1152="základní",J1152,0)</f>
        <v>0</v>
      </c>
      <c r="BF1152" s="202">
        <f>IF(N1152="snížená",J1152,0)</f>
        <v>0</v>
      </c>
      <c r="BG1152" s="202">
        <f>IF(N1152="zákl. přenesená",J1152,0)</f>
        <v>0</v>
      </c>
      <c r="BH1152" s="202">
        <f>IF(N1152="sníž. přenesená",J1152,0)</f>
        <v>0</v>
      </c>
      <c r="BI1152" s="202">
        <f>IF(N1152="nulová",J1152,0)</f>
        <v>0</v>
      </c>
      <c r="BJ1152" s="22" t="s">
        <v>82</v>
      </c>
      <c r="BK1152" s="202">
        <f>ROUND(I1152*H1152,2)</f>
        <v>0</v>
      </c>
      <c r="BL1152" s="22" t="s">
        <v>249</v>
      </c>
      <c r="BM1152" s="22" t="s">
        <v>2067</v>
      </c>
    </row>
    <row r="1153" spans="2:65" s="11" customFormat="1" ht="13.5">
      <c r="B1153" s="203"/>
      <c r="C1153" s="204"/>
      <c r="D1153" s="205" t="s">
        <v>171</v>
      </c>
      <c r="E1153" s="206" t="s">
        <v>21</v>
      </c>
      <c r="F1153" s="207" t="s">
        <v>2068</v>
      </c>
      <c r="G1153" s="204"/>
      <c r="H1153" s="208" t="s">
        <v>21</v>
      </c>
      <c r="I1153" s="209"/>
      <c r="J1153" s="204"/>
      <c r="K1153" s="204"/>
      <c r="L1153" s="210"/>
      <c r="M1153" s="211"/>
      <c r="N1153" s="212"/>
      <c r="O1153" s="212"/>
      <c r="P1153" s="212"/>
      <c r="Q1153" s="212"/>
      <c r="R1153" s="212"/>
      <c r="S1153" s="212"/>
      <c r="T1153" s="213"/>
      <c r="AT1153" s="214" t="s">
        <v>171</v>
      </c>
      <c r="AU1153" s="214" t="s">
        <v>84</v>
      </c>
      <c r="AV1153" s="11" t="s">
        <v>82</v>
      </c>
      <c r="AW1153" s="11" t="s">
        <v>37</v>
      </c>
      <c r="AX1153" s="11" t="s">
        <v>74</v>
      </c>
      <c r="AY1153" s="214" t="s">
        <v>162</v>
      </c>
    </row>
    <row r="1154" spans="2:65" s="12" customFormat="1" ht="13.5">
      <c r="B1154" s="215"/>
      <c r="C1154" s="216"/>
      <c r="D1154" s="226" t="s">
        <v>171</v>
      </c>
      <c r="E1154" s="227" t="s">
        <v>21</v>
      </c>
      <c r="F1154" s="228" t="s">
        <v>2069</v>
      </c>
      <c r="G1154" s="216"/>
      <c r="H1154" s="229">
        <v>91.35</v>
      </c>
      <c r="I1154" s="220"/>
      <c r="J1154" s="216"/>
      <c r="K1154" s="216"/>
      <c r="L1154" s="221"/>
      <c r="M1154" s="222"/>
      <c r="N1154" s="223"/>
      <c r="O1154" s="223"/>
      <c r="P1154" s="223"/>
      <c r="Q1154" s="223"/>
      <c r="R1154" s="223"/>
      <c r="S1154" s="223"/>
      <c r="T1154" s="224"/>
      <c r="AT1154" s="225" t="s">
        <v>171</v>
      </c>
      <c r="AU1154" s="225" t="s">
        <v>84</v>
      </c>
      <c r="AV1154" s="12" t="s">
        <v>84</v>
      </c>
      <c r="AW1154" s="12" t="s">
        <v>37</v>
      </c>
      <c r="AX1154" s="12" t="s">
        <v>74</v>
      </c>
      <c r="AY1154" s="225" t="s">
        <v>162</v>
      </c>
    </row>
    <row r="1155" spans="2:65" s="1" customFormat="1" ht="31.5" customHeight="1">
      <c r="B1155" s="39"/>
      <c r="C1155" s="191" t="s">
        <v>2070</v>
      </c>
      <c r="D1155" s="191" t="s">
        <v>164</v>
      </c>
      <c r="E1155" s="192" t="s">
        <v>2071</v>
      </c>
      <c r="F1155" s="193" t="s">
        <v>2072</v>
      </c>
      <c r="G1155" s="194" t="s">
        <v>182</v>
      </c>
      <c r="H1155" s="195">
        <v>91.35</v>
      </c>
      <c r="I1155" s="196"/>
      <c r="J1155" s="197">
        <f>ROUND(I1155*H1155,2)</f>
        <v>0</v>
      </c>
      <c r="K1155" s="193" t="s">
        <v>168</v>
      </c>
      <c r="L1155" s="59"/>
      <c r="M1155" s="198" t="s">
        <v>21</v>
      </c>
      <c r="N1155" s="199" t="s">
        <v>45</v>
      </c>
      <c r="O1155" s="40"/>
      <c r="P1155" s="200">
        <f>O1155*H1155</f>
        <v>0</v>
      </c>
      <c r="Q1155" s="200">
        <v>1.7489999999999999E-2</v>
      </c>
      <c r="R1155" s="200">
        <f>Q1155*H1155</f>
        <v>1.5977114999999997</v>
      </c>
      <c r="S1155" s="200">
        <v>0</v>
      </c>
      <c r="T1155" s="201">
        <f>S1155*H1155</f>
        <v>0</v>
      </c>
      <c r="AR1155" s="22" t="s">
        <v>249</v>
      </c>
      <c r="AT1155" s="22" t="s">
        <v>164</v>
      </c>
      <c r="AU1155" s="22" t="s">
        <v>84</v>
      </c>
      <c r="AY1155" s="22" t="s">
        <v>162</v>
      </c>
      <c r="BE1155" s="202">
        <f>IF(N1155="základní",J1155,0)</f>
        <v>0</v>
      </c>
      <c r="BF1155" s="202">
        <f>IF(N1155="snížená",J1155,0)</f>
        <v>0</v>
      </c>
      <c r="BG1155" s="202">
        <f>IF(N1155="zákl. přenesená",J1155,0)</f>
        <v>0</v>
      </c>
      <c r="BH1155" s="202">
        <f>IF(N1155="sníž. přenesená",J1155,0)</f>
        <v>0</v>
      </c>
      <c r="BI1155" s="202">
        <f>IF(N1155="nulová",J1155,0)</f>
        <v>0</v>
      </c>
      <c r="BJ1155" s="22" t="s">
        <v>82</v>
      </c>
      <c r="BK1155" s="202">
        <f>ROUND(I1155*H1155,2)</f>
        <v>0</v>
      </c>
      <c r="BL1155" s="22" t="s">
        <v>249</v>
      </c>
      <c r="BM1155" s="22" t="s">
        <v>2073</v>
      </c>
    </row>
    <row r="1156" spans="2:65" s="11" customFormat="1" ht="13.5">
      <c r="B1156" s="203"/>
      <c r="C1156" s="204"/>
      <c r="D1156" s="205" t="s">
        <v>171</v>
      </c>
      <c r="E1156" s="206" t="s">
        <v>21</v>
      </c>
      <c r="F1156" s="207" t="s">
        <v>492</v>
      </c>
      <c r="G1156" s="204"/>
      <c r="H1156" s="208" t="s">
        <v>21</v>
      </c>
      <c r="I1156" s="209"/>
      <c r="J1156" s="204"/>
      <c r="K1156" s="204"/>
      <c r="L1156" s="210"/>
      <c r="M1156" s="211"/>
      <c r="N1156" s="212"/>
      <c r="O1156" s="212"/>
      <c r="P1156" s="212"/>
      <c r="Q1156" s="212"/>
      <c r="R1156" s="212"/>
      <c r="S1156" s="212"/>
      <c r="T1156" s="213"/>
      <c r="AT1156" s="214" t="s">
        <v>171</v>
      </c>
      <c r="AU1156" s="214" t="s">
        <v>84</v>
      </c>
      <c r="AV1156" s="11" t="s">
        <v>82</v>
      </c>
      <c r="AW1156" s="11" t="s">
        <v>37</v>
      </c>
      <c r="AX1156" s="11" t="s">
        <v>74</v>
      </c>
      <c r="AY1156" s="214" t="s">
        <v>162</v>
      </c>
    </row>
    <row r="1157" spans="2:65" s="12" customFormat="1" ht="13.5">
      <c r="B1157" s="215"/>
      <c r="C1157" s="216"/>
      <c r="D1157" s="226" t="s">
        <v>171</v>
      </c>
      <c r="E1157" s="227" t="s">
        <v>21</v>
      </c>
      <c r="F1157" s="228" t="s">
        <v>2069</v>
      </c>
      <c r="G1157" s="216"/>
      <c r="H1157" s="229">
        <v>91.35</v>
      </c>
      <c r="I1157" s="220"/>
      <c r="J1157" s="216"/>
      <c r="K1157" s="216"/>
      <c r="L1157" s="221"/>
      <c r="M1157" s="222"/>
      <c r="N1157" s="223"/>
      <c r="O1157" s="223"/>
      <c r="P1157" s="223"/>
      <c r="Q1157" s="223"/>
      <c r="R1157" s="223"/>
      <c r="S1157" s="223"/>
      <c r="T1157" s="224"/>
      <c r="AT1157" s="225" t="s">
        <v>171</v>
      </c>
      <c r="AU1157" s="225" t="s">
        <v>84</v>
      </c>
      <c r="AV1157" s="12" t="s">
        <v>84</v>
      </c>
      <c r="AW1157" s="12" t="s">
        <v>37</v>
      </c>
      <c r="AX1157" s="12" t="s">
        <v>74</v>
      </c>
      <c r="AY1157" s="225" t="s">
        <v>162</v>
      </c>
    </row>
    <row r="1158" spans="2:65" s="1" customFormat="1" ht="44.25" customHeight="1">
      <c r="B1158" s="39"/>
      <c r="C1158" s="191" t="s">
        <v>2074</v>
      </c>
      <c r="D1158" s="191" t="s">
        <v>164</v>
      </c>
      <c r="E1158" s="192" t="s">
        <v>2075</v>
      </c>
      <c r="F1158" s="193" t="s">
        <v>2076</v>
      </c>
      <c r="G1158" s="194" t="s">
        <v>182</v>
      </c>
      <c r="H1158" s="195">
        <v>92.32</v>
      </c>
      <c r="I1158" s="196"/>
      <c r="J1158" s="197">
        <f>ROUND(I1158*H1158,2)</f>
        <v>0</v>
      </c>
      <c r="K1158" s="193" t="s">
        <v>168</v>
      </c>
      <c r="L1158" s="59"/>
      <c r="M1158" s="198" t="s">
        <v>21</v>
      </c>
      <c r="N1158" s="199" t="s">
        <v>45</v>
      </c>
      <c r="O1158" s="40"/>
      <c r="P1158" s="200">
        <f>O1158*H1158</f>
        <v>0</v>
      </c>
      <c r="Q1158" s="200">
        <v>2.5729999999999999E-2</v>
      </c>
      <c r="R1158" s="200">
        <f>Q1158*H1158</f>
        <v>2.3753935999999998</v>
      </c>
      <c r="S1158" s="200">
        <v>0</v>
      </c>
      <c r="T1158" s="201">
        <f>S1158*H1158</f>
        <v>0</v>
      </c>
      <c r="AR1158" s="22" t="s">
        <v>249</v>
      </c>
      <c r="AT1158" s="22" t="s">
        <v>164</v>
      </c>
      <c r="AU1158" s="22" t="s">
        <v>84</v>
      </c>
      <c r="AY1158" s="22" t="s">
        <v>162</v>
      </c>
      <c r="BE1158" s="202">
        <f>IF(N1158="základní",J1158,0)</f>
        <v>0</v>
      </c>
      <c r="BF1158" s="202">
        <f>IF(N1158="snížená",J1158,0)</f>
        <v>0</v>
      </c>
      <c r="BG1158" s="202">
        <f>IF(N1158="zákl. přenesená",J1158,0)</f>
        <v>0</v>
      </c>
      <c r="BH1158" s="202">
        <f>IF(N1158="sníž. přenesená",J1158,0)</f>
        <v>0</v>
      </c>
      <c r="BI1158" s="202">
        <f>IF(N1158="nulová",J1158,0)</f>
        <v>0</v>
      </c>
      <c r="BJ1158" s="22" t="s">
        <v>82</v>
      </c>
      <c r="BK1158" s="202">
        <f>ROUND(I1158*H1158,2)</f>
        <v>0</v>
      </c>
      <c r="BL1158" s="22" t="s">
        <v>249</v>
      </c>
      <c r="BM1158" s="22" t="s">
        <v>2077</v>
      </c>
    </row>
    <row r="1159" spans="2:65" s="11" customFormat="1" ht="13.5">
      <c r="B1159" s="203"/>
      <c r="C1159" s="204"/>
      <c r="D1159" s="205" t="s">
        <v>171</v>
      </c>
      <c r="E1159" s="206" t="s">
        <v>21</v>
      </c>
      <c r="F1159" s="207" t="s">
        <v>564</v>
      </c>
      <c r="G1159" s="204"/>
      <c r="H1159" s="208" t="s">
        <v>21</v>
      </c>
      <c r="I1159" s="209"/>
      <c r="J1159" s="204"/>
      <c r="K1159" s="204"/>
      <c r="L1159" s="210"/>
      <c r="M1159" s="211"/>
      <c r="N1159" s="212"/>
      <c r="O1159" s="212"/>
      <c r="P1159" s="212"/>
      <c r="Q1159" s="212"/>
      <c r="R1159" s="212"/>
      <c r="S1159" s="212"/>
      <c r="T1159" s="213"/>
      <c r="AT1159" s="214" t="s">
        <v>171</v>
      </c>
      <c r="AU1159" s="214" t="s">
        <v>84</v>
      </c>
      <c r="AV1159" s="11" t="s">
        <v>82</v>
      </c>
      <c r="AW1159" s="11" t="s">
        <v>37</v>
      </c>
      <c r="AX1159" s="11" t="s">
        <v>74</v>
      </c>
      <c r="AY1159" s="214" t="s">
        <v>162</v>
      </c>
    </row>
    <row r="1160" spans="2:65" s="12" customFormat="1" ht="13.5">
      <c r="B1160" s="215"/>
      <c r="C1160" s="216"/>
      <c r="D1160" s="226" t="s">
        <v>171</v>
      </c>
      <c r="E1160" s="227" t="s">
        <v>21</v>
      </c>
      <c r="F1160" s="228" t="s">
        <v>2078</v>
      </c>
      <c r="G1160" s="216"/>
      <c r="H1160" s="229">
        <v>92.32</v>
      </c>
      <c r="I1160" s="220"/>
      <c r="J1160" s="216"/>
      <c r="K1160" s="216"/>
      <c r="L1160" s="221"/>
      <c r="M1160" s="222"/>
      <c r="N1160" s="223"/>
      <c r="O1160" s="223"/>
      <c r="P1160" s="223"/>
      <c r="Q1160" s="223"/>
      <c r="R1160" s="223"/>
      <c r="S1160" s="223"/>
      <c r="T1160" s="224"/>
      <c r="AT1160" s="225" t="s">
        <v>171</v>
      </c>
      <c r="AU1160" s="225" t="s">
        <v>84</v>
      </c>
      <c r="AV1160" s="12" t="s">
        <v>84</v>
      </c>
      <c r="AW1160" s="12" t="s">
        <v>37</v>
      </c>
      <c r="AX1160" s="12" t="s">
        <v>74</v>
      </c>
      <c r="AY1160" s="225" t="s">
        <v>162</v>
      </c>
    </row>
    <row r="1161" spans="2:65" s="1" customFormat="1" ht="31.5" customHeight="1">
      <c r="B1161" s="39"/>
      <c r="C1161" s="191" t="s">
        <v>2079</v>
      </c>
      <c r="D1161" s="191" t="s">
        <v>164</v>
      </c>
      <c r="E1161" s="192" t="s">
        <v>2080</v>
      </c>
      <c r="F1161" s="193" t="s">
        <v>2081</v>
      </c>
      <c r="G1161" s="194" t="s">
        <v>257</v>
      </c>
      <c r="H1161" s="195">
        <v>20.25</v>
      </c>
      <c r="I1161" s="196"/>
      <c r="J1161" s="197">
        <f>ROUND(I1161*H1161,2)</f>
        <v>0</v>
      </c>
      <c r="K1161" s="193" t="s">
        <v>168</v>
      </c>
      <c r="L1161" s="59"/>
      <c r="M1161" s="198" t="s">
        <v>21</v>
      </c>
      <c r="N1161" s="199" t="s">
        <v>45</v>
      </c>
      <c r="O1161" s="40"/>
      <c r="P1161" s="200">
        <f>O1161*H1161</f>
        <v>0</v>
      </c>
      <c r="Q1161" s="200">
        <v>0</v>
      </c>
      <c r="R1161" s="200">
        <f>Q1161*H1161</f>
        <v>0</v>
      </c>
      <c r="S1161" s="200">
        <v>0</v>
      </c>
      <c r="T1161" s="201">
        <f>S1161*H1161</f>
        <v>0</v>
      </c>
      <c r="AR1161" s="22" t="s">
        <v>249</v>
      </c>
      <c r="AT1161" s="22" t="s">
        <v>164</v>
      </c>
      <c r="AU1161" s="22" t="s">
        <v>84</v>
      </c>
      <c r="AY1161" s="22" t="s">
        <v>162</v>
      </c>
      <c r="BE1161" s="202">
        <f>IF(N1161="základní",J1161,0)</f>
        <v>0</v>
      </c>
      <c r="BF1161" s="202">
        <f>IF(N1161="snížená",J1161,0)</f>
        <v>0</v>
      </c>
      <c r="BG1161" s="202">
        <f>IF(N1161="zákl. přenesená",J1161,0)</f>
        <v>0</v>
      </c>
      <c r="BH1161" s="202">
        <f>IF(N1161="sníž. přenesená",J1161,0)</f>
        <v>0</v>
      </c>
      <c r="BI1161" s="202">
        <f>IF(N1161="nulová",J1161,0)</f>
        <v>0</v>
      </c>
      <c r="BJ1161" s="22" t="s">
        <v>82</v>
      </c>
      <c r="BK1161" s="202">
        <f>ROUND(I1161*H1161,2)</f>
        <v>0</v>
      </c>
      <c r="BL1161" s="22" t="s">
        <v>249</v>
      </c>
      <c r="BM1161" s="22" t="s">
        <v>2082</v>
      </c>
    </row>
    <row r="1162" spans="2:65" s="10" customFormat="1" ht="29.85" customHeight="1">
      <c r="B1162" s="174"/>
      <c r="C1162" s="175"/>
      <c r="D1162" s="188" t="s">
        <v>73</v>
      </c>
      <c r="E1162" s="189" t="s">
        <v>2083</v>
      </c>
      <c r="F1162" s="189" t="s">
        <v>2084</v>
      </c>
      <c r="G1162" s="175"/>
      <c r="H1162" s="175"/>
      <c r="I1162" s="178"/>
      <c r="J1162" s="190">
        <f>BK1162</f>
        <v>0</v>
      </c>
      <c r="K1162" s="175"/>
      <c r="L1162" s="180"/>
      <c r="M1162" s="181"/>
      <c r="N1162" s="182"/>
      <c r="O1162" s="182"/>
      <c r="P1162" s="183">
        <f>SUM(P1163:P1178)</f>
        <v>0</v>
      </c>
      <c r="Q1162" s="182"/>
      <c r="R1162" s="183">
        <f>SUM(R1163:R1178)</f>
        <v>0.36824799999999996</v>
      </c>
      <c r="S1162" s="182"/>
      <c r="T1162" s="184">
        <f>SUM(T1163:T1178)</f>
        <v>0</v>
      </c>
      <c r="AR1162" s="185" t="s">
        <v>84</v>
      </c>
      <c r="AT1162" s="186" t="s">
        <v>73</v>
      </c>
      <c r="AU1162" s="186" t="s">
        <v>82</v>
      </c>
      <c r="AY1162" s="185" t="s">
        <v>162</v>
      </c>
      <c r="BK1162" s="187">
        <f>SUM(BK1163:BK1178)</f>
        <v>0</v>
      </c>
    </row>
    <row r="1163" spans="2:65" s="1" customFormat="1" ht="22.5" customHeight="1">
      <c r="B1163" s="39"/>
      <c r="C1163" s="191" t="s">
        <v>2085</v>
      </c>
      <c r="D1163" s="191" t="s">
        <v>164</v>
      </c>
      <c r="E1163" s="192" t="s">
        <v>2086</v>
      </c>
      <c r="F1163" s="193" t="s">
        <v>2087</v>
      </c>
      <c r="G1163" s="194" t="s">
        <v>182</v>
      </c>
      <c r="H1163" s="195">
        <v>124</v>
      </c>
      <c r="I1163" s="196"/>
      <c r="J1163" s="197">
        <f>ROUND(I1163*H1163,2)</f>
        <v>0</v>
      </c>
      <c r="K1163" s="193" t="s">
        <v>168</v>
      </c>
      <c r="L1163" s="59"/>
      <c r="M1163" s="198" t="s">
        <v>21</v>
      </c>
      <c r="N1163" s="199" t="s">
        <v>45</v>
      </c>
      <c r="O1163" s="40"/>
      <c r="P1163" s="200">
        <f>O1163*H1163</f>
        <v>0</v>
      </c>
      <c r="Q1163" s="200">
        <v>2.9E-4</v>
      </c>
      <c r="R1163" s="200">
        <f>Q1163*H1163</f>
        <v>3.5959999999999999E-2</v>
      </c>
      <c r="S1163" s="200">
        <v>0</v>
      </c>
      <c r="T1163" s="201">
        <f>S1163*H1163</f>
        <v>0</v>
      </c>
      <c r="AR1163" s="22" t="s">
        <v>249</v>
      </c>
      <c r="AT1163" s="22" t="s">
        <v>164</v>
      </c>
      <c r="AU1163" s="22" t="s">
        <v>84</v>
      </c>
      <c r="AY1163" s="22" t="s">
        <v>162</v>
      </c>
      <c r="BE1163" s="202">
        <f>IF(N1163="základní",J1163,0)</f>
        <v>0</v>
      </c>
      <c r="BF1163" s="202">
        <f>IF(N1163="snížená",J1163,0)</f>
        <v>0</v>
      </c>
      <c r="BG1163" s="202">
        <f>IF(N1163="zákl. přenesená",J1163,0)</f>
        <v>0</v>
      </c>
      <c r="BH1163" s="202">
        <f>IF(N1163="sníž. přenesená",J1163,0)</f>
        <v>0</v>
      </c>
      <c r="BI1163" s="202">
        <f>IF(N1163="nulová",J1163,0)</f>
        <v>0</v>
      </c>
      <c r="BJ1163" s="22" t="s">
        <v>82</v>
      </c>
      <c r="BK1163" s="202">
        <f>ROUND(I1163*H1163,2)</f>
        <v>0</v>
      </c>
      <c r="BL1163" s="22" t="s">
        <v>249</v>
      </c>
      <c r="BM1163" s="22" t="s">
        <v>2088</v>
      </c>
    </row>
    <row r="1164" spans="2:65" s="12" customFormat="1" ht="13.5">
      <c r="B1164" s="215"/>
      <c r="C1164" s="216"/>
      <c r="D1164" s="226" t="s">
        <v>171</v>
      </c>
      <c r="E1164" s="227" t="s">
        <v>21</v>
      </c>
      <c r="F1164" s="228" t="s">
        <v>2089</v>
      </c>
      <c r="G1164" s="216"/>
      <c r="H1164" s="229">
        <v>124</v>
      </c>
      <c r="I1164" s="220"/>
      <c r="J1164" s="216"/>
      <c r="K1164" s="216"/>
      <c r="L1164" s="221"/>
      <c r="M1164" s="222"/>
      <c r="N1164" s="223"/>
      <c r="O1164" s="223"/>
      <c r="P1164" s="223"/>
      <c r="Q1164" s="223"/>
      <c r="R1164" s="223"/>
      <c r="S1164" s="223"/>
      <c r="T1164" s="224"/>
      <c r="AT1164" s="225" t="s">
        <v>171</v>
      </c>
      <c r="AU1164" s="225" t="s">
        <v>84</v>
      </c>
      <c r="AV1164" s="12" t="s">
        <v>84</v>
      </c>
      <c r="AW1164" s="12" t="s">
        <v>37</v>
      </c>
      <c r="AX1164" s="12" t="s">
        <v>74</v>
      </c>
      <c r="AY1164" s="225" t="s">
        <v>162</v>
      </c>
    </row>
    <row r="1165" spans="2:65" s="1" customFormat="1" ht="22.5" customHeight="1">
      <c r="B1165" s="39"/>
      <c r="C1165" s="191" t="s">
        <v>2090</v>
      </c>
      <c r="D1165" s="191" t="s">
        <v>164</v>
      </c>
      <c r="E1165" s="192" t="s">
        <v>2091</v>
      </c>
      <c r="F1165" s="193" t="s">
        <v>2092</v>
      </c>
      <c r="G1165" s="194" t="s">
        <v>182</v>
      </c>
      <c r="H1165" s="195">
        <v>22</v>
      </c>
      <c r="I1165" s="196"/>
      <c r="J1165" s="197">
        <f t="shared" ref="J1165:J1171" si="50">ROUND(I1165*H1165,2)</f>
        <v>0</v>
      </c>
      <c r="K1165" s="193" t="s">
        <v>21</v>
      </c>
      <c r="L1165" s="59"/>
      <c r="M1165" s="198" t="s">
        <v>21</v>
      </c>
      <c r="N1165" s="199" t="s">
        <v>45</v>
      </c>
      <c r="O1165" s="40"/>
      <c r="P1165" s="200">
        <f t="shared" ref="P1165:P1171" si="51">O1165*H1165</f>
        <v>0</v>
      </c>
      <c r="Q1165" s="200">
        <v>2.9E-4</v>
      </c>
      <c r="R1165" s="200">
        <f t="shared" ref="R1165:R1171" si="52">Q1165*H1165</f>
        <v>6.3800000000000003E-3</v>
      </c>
      <c r="S1165" s="200">
        <v>0</v>
      </c>
      <c r="T1165" s="201">
        <f t="shared" ref="T1165:T1171" si="53">S1165*H1165</f>
        <v>0</v>
      </c>
      <c r="AR1165" s="22" t="s">
        <v>249</v>
      </c>
      <c r="AT1165" s="22" t="s">
        <v>164</v>
      </c>
      <c r="AU1165" s="22" t="s">
        <v>84</v>
      </c>
      <c r="AY1165" s="22" t="s">
        <v>162</v>
      </c>
      <c r="BE1165" s="202">
        <f t="shared" ref="BE1165:BE1171" si="54">IF(N1165="základní",J1165,0)</f>
        <v>0</v>
      </c>
      <c r="BF1165" s="202">
        <f t="shared" ref="BF1165:BF1171" si="55">IF(N1165="snížená",J1165,0)</f>
        <v>0</v>
      </c>
      <c r="BG1165" s="202">
        <f t="shared" ref="BG1165:BG1171" si="56">IF(N1165="zákl. přenesená",J1165,0)</f>
        <v>0</v>
      </c>
      <c r="BH1165" s="202">
        <f t="shared" ref="BH1165:BH1171" si="57">IF(N1165="sníž. přenesená",J1165,0)</f>
        <v>0</v>
      </c>
      <c r="BI1165" s="202">
        <f t="shared" ref="BI1165:BI1171" si="58">IF(N1165="nulová",J1165,0)</f>
        <v>0</v>
      </c>
      <c r="BJ1165" s="22" t="s">
        <v>82</v>
      </c>
      <c r="BK1165" s="202">
        <f t="shared" ref="BK1165:BK1171" si="59">ROUND(I1165*H1165,2)</f>
        <v>0</v>
      </c>
      <c r="BL1165" s="22" t="s">
        <v>249</v>
      </c>
      <c r="BM1165" s="22" t="s">
        <v>2093</v>
      </c>
    </row>
    <row r="1166" spans="2:65" s="1" customFormat="1" ht="22.5" customHeight="1">
      <c r="B1166" s="39"/>
      <c r="C1166" s="191" t="s">
        <v>2094</v>
      </c>
      <c r="D1166" s="191" t="s">
        <v>164</v>
      </c>
      <c r="E1166" s="192" t="s">
        <v>2095</v>
      </c>
      <c r="F1166" s="193" t="s">
        <v>2096</v>
      </c>
      <c r="G1166" s="194" t="s">
        <v>182</v>
      </c>
      <c r="H1166" s="195">
        <v>22</v>
      </c>
      <c r="I1166" s="196"/>
      <c r="J1166" s="197">
        <f t="shared" si="50"/>
        <v>0</v>
      </c>
      <c r="K1166" s="193" t="s">
        <v>168</v>
      </c>
      <c r="L1166" s="59"/>
      <c r="M1166" s="198" t="s">
        <v>21</v>
      </c>
      <c r="N1166" s="199" t="s">
        <v>45</v>
      </c>
      <c r="O1166" s="40"/>
      <c r="P1166" s="200">
        <f t="shared" si="51"/>
        <v>0</v>
      </c>
      <c r="Q1166" s="200">
        <v>5.6999999999999998E-4</v>
      </c>
      <c r="R1166" s="200">
        <f t="shared" si="52"/>
        <v>1.2539999999999999E-2</v>
      </c>
      <c r="S1166" s="200">
        <v>0</v>
      </c>
      <c r="T1166" s="201">
        <f t="shared" si="53"/>
        <v>0</v>
      </c>
      <c r="AR1166" s="22" t="s">
        <v>249</v>
      </c>
      <c r="AT1166" s="22" t="s">
        <v>164</v>
      </c>
      <c r="AU1166" s="22" t="s">
        <v>84</v>
      </c>
      <c r="AY1166" s="22" t="s">
        <v>162</v>
      </c>
      <c r="BE1166" s="202">
        <f t="shared" si="54"/>
        <v>0</v>
      </c>
      <c r="BF1166" s="202">
        <f t="shared" si="55"/>
        <v>0</v>
      </c>
      <c r="BG1166" s="202">
        <f t="shared" si="56"/>
        <v>0</v>
      </c>
      <c r="BH1166" s="202">
        <f t="shared" si="57"/>
        <v>0</v>
      </c>
      <c r="BI1166" s="202">
        <f t="shared" si="58"/>
        <v>0</v>
      </c>
      <c r="BJ1166" s="22" t="s">
        <v>82</v>
      </c>
      <c r="BK1166" s="202">
        <f t="shared" si="59"/>
        <v>0</v>
      </c>
      <c r="BL1166" s="22" t="s">
        <v>249</v>
      </c>
      <c r="BM1166" s="22" t="s">
        <v>2097</v>
      </c>
    </row>
    <row r="1167" spans="2:65" s="1" customFormat="1" ht="31.5" customHeight="1">
      <c r="B1167" s="39"/>
      <c r="C1167" s="191" t="s">
        <v>2098</v>
      </c>
      <c r="D1167" s="191" t="s">
        <v>164</v>
      </c>
      <c r="E1167" s="192" t="s">
        <v>2099</v>
      </c>
      <c r="F1167" s="193" t="s">
        <v>2100</v>
      </c>
      <c r="G1167" s="194" t="s">
        <v>182</v>
      </c>
      <c r="H1167" s="195">
        <v>102</v>
      </c>
      <c r="I1167" s="196"/>
      <c r="J1167" s="197">
        <f t="shared" si="50"/>
        <v>0</v>
      </c>
      <c r="K1167" s="193" t="s">
        <v>168</v>
      </c>
      <c r="L1167" s="59"/>
      <c r="M1167" s="198" t="s">
        <v>21</v>
      </c>
      <c r="N1167" s="199" t="s">
        <v>45</v>
      </c>
      <c r="O1167" s="40"/>
      <c r="P1167" s="200">
        <f t="shared" si="51"/>
        <v>0</v>
      </c>
      <c r="Q1167" s="200">
        <v>5.9000000000000003E-4</v>
      </c>
      <c r="R1167" s="200">
        <f t="shared" si="52"/>
        <v>6.0180000000000004E-2</v>
      </c>
      <c r="S1167" s="200">
        <v>0</v>
      </c>
      <c r="T1167" s="201">
        <f t="shared" si="53"/>
        <v>0</v>
      </c>
      <c r="AR1167" s="22" t="s">
        <v>249</v>
      </c>
      <c r="AT1167" s="22" t="s">
        <v>164</v>
      </c>
      <c r="AU1167" s="22" t="s">
        <v>84</v>
      </c>
      <c r="AY1167" s="22" t="s">
        <v>162</v>
      </c>
      <c r="BE1167" s="202">
        <f t="shared" si="54"/>
        <v>0</v>
      </c>
      <c r="BF1167" s="202">
        <f t="shared" si="55"/>
        <v>0</v>
      </c>
      <c r="BG1167" s="202">
        <f t="shared" si="56"/>
        <v>0</v>
      </c>
      <c r="BH1167" s="202">
        <f t="shared" si="57"/>
        <v>0</v>
      </c>
      <c r="BI1167" s="202">
        <f t="shared" si="58"/>
        <v>0</v>
      </c>
      <c r="BJ1167" s="22" t="s">
        <v>82</v>
      </c>
      <c r="BK1167" s="202">
        <f t="shared" si="59"/>
        <v>0</v>
      </c>
      <c r="BL1167" s="22" t="s">
        <v>249</v>
      </c>
      <c r="BM1167" s="22" t="s">
        <v>2101</v>
      </c>
    </row>
    <row r="1168" spans="2:65" s="1" customFormat="1" ht="31.5" customHeight="1">
      <c r="B1168" s="39"/>
      <c r="C1168" s="191" t="s">
        <v>2102</v>
      </c>
      <c r="D1168" s="191" t="s">
        <v>164</v>
      </c>
      <c r="E1168" s="192" t="s">
        <v>2103</v>
      </c>
      <c r="F1168" s="193" t="s">
        <v>2104</v>
      </c>
      <c r="G1168" s="194" t="s">
        <v>182</v>
      </c>
      <c r="H1168" s="195">
        <v>90</v>
      </c>
      <c r="I1168" s="196"/>
      <c r="J1168" s="197">
        <f t="shared" si="50"/>
        <v>0</v>
      </c>
      <c r="K1168" s="193" t="s">
        <v>168</v>
      </c>
      <c r="L1168" s="59"/>
      <c r="M1168" s="198" t="s">
        <v>21</v>
      </c>
      <c r="N1168" s="199" t="s">
        <v>45</v>
      </c>
      <c r="O1168" s="40"/>
      <c r="P1168" s="200">
        <f t="shared" si="51"/>
        <v>0</v>
      </c>
      <c r="Q1168" s="200">
        <v>1.5200000000000001E-3</v>
      </c>
      <c r="R1168" s="200">
        <f t="shared" si="52"/>
        <v>0.1368</v>
      </c>
      <c r="S1168" s="200">
        <v>0</v>
      </c>
      <c r="T1168" s="201">
        <f t="shared" si="53"/>
        <v>0</v>
      </c>
      <c r="AR1168" s="22" t="s">
        <v>249</v>
      </c>
      <c r="AT1168" s="22" t="s">
        <v>164</v>
      </c>
      <c r="AU1168" s="22" t="s">
        <v>84</v>
      </c>
      <c r="AY1168" s="22" t="s">
        <v>162</v>
      </c>
      <c r="BE1168" s="202">
        <f t="shared" si="54"/>
        <v>0</v>
      </c>
      <c r="BF1168" s="202">
        <f t="shared" si="55"/>
        <v>0</v>
      </c>
      <c r="BG1168" s="202">
        <f t="shared" si="56"/>
        <v>0</v>
      </c>
      <c r="BH1168" s="202">
        <f t="shared" si="57"/>
        <v>0</v>
      </c>
      <c r="BI1168" s="202">
        <f t="shared" si="58"/>
        <v>0</v>
      </c>
      <c r="BJ1168" s="22" t="s">
        <v>82</v>
      </c>
      <c r="BK1168" s="202">
        <f t="shared" si="59"/>
        <v>0</v>
      </c>
      <c r="BL1168" s="22" t="s">
        <v>249</v>
      </c>
      <c r="BM1168" s="22" t="s">
        <v>2105</v>
      </c>
    </row>
    <row r="1169" spans="2:65" s="1" customFormat="1" ht="31.5" customHeight="1">
      <c r="B1169" s="39"/>
      <c r="C1169" s="191" t="s">
        <v>2106</v>
      </c>
      <c r="D1169" s="191" t="s">
        <v>164</v>
      </c>
      <c r="E1169" s="192" t="s">
        <v>2107</v>
      </c>
      <c r="F1169" s="193" t="s">
        <v>2108</v>
      </c>
      <c r="G1169" s="194" t="s">
        <v>182</v>
      </c>
      <c r="H1169" s="195">
        <v>86.8</v>
      </c>
      <c r="I1169" s="196"/>
      <c r="J1169" s="197">
        <f t="shared" si="50"/>
        <v>0</v>
      </c>
      <c r="K1169" s="193" t="s">
        <v>168</v>
      </c>
      <c r="L1169" s="59"/>
      <c r="M1169" s="198" t="s">
        <v>21</v>
      </c>
      <c r="N1169" s="199" t="s">
        <v>45</v>
      </c>
      <c r="O1169" s="40"/>
      <c r="P1169" s="200">
        <f t="shared" si="51"/>
        <v>0</v>
      </c>
      <c r="Q1169" s="200">
        <v>6.0999999999999997E-4</v>
      </c>
      <c r="R1169" s="200">
        <f t="shared" si="52"/>
        <v>5.2947999999999995E-2</v>
      </c>
      <c r="S1169" s="200">
        <v>0</v>
      </c>
      <c r="T1169" s="201">
        <f t="shared" si="53"/>
        <v>0</v>
      </c>
      <c r="AR1169" s="22" t="s">
        <v>249</v>
      </c>
      <c r="AT1169" s="22" t="s">
        <v>164</v>
      </c>
      <c r="AU1169" s="22" t="s">
        <v>84</v>
      </c>
      <c r="AY1169" s="22" t="s">
        <v>162</v>
      </c>
      <c r="BE1169" s="202">
        <f t="shared" si="54"/>
        <v>0</v>
      </c>
      <c r="BF1169" s="202">
        <f t="shared" si="55"/>
        <v>0</v>
      </c>
      <c r="BG1169" s="202">
        <f t="shared" si="56"/>
        <v>0</v>
      </c>
      <c r="BH1169" s="202">
        <f t="shared" si="57"/>
        <v>0</v>
      </c>
      <c r="BI1169" s="202">
        <f t="shared" si="58"/>
        <v>0</v>
      </c>
      <c r="BJ1169" s="22" t="s">
        <v>82</v>
      </c>
      <c r="BK1169" s="202">
        <f t="shared" si="59"/>
        <v>0</v>
      </c>
      <c r="BL1169" s="22" t="s">
        <v>249</v>
      </c>
      <c r="BM1169" s="22" t="s">
        <v>2109</v>
      </c>
    </row>
    <row r="1170" spans="2:65" s="1" customFormat="1" ht="31.5" customHeight="1">
      <c r="B1170" s="39"/>
      <c r="C1170" s="191" t="s">
        <v>2110</v>
      </c>
      <c r="D1170" s="191" t="s">
        <v>164</v>
      </c>
      <c r="E1170" s="192" t="s">
        <v>2111</v>
      </c>
      <c r="F1170" s="193" t="s">
        <v>2112</v>
      </c>
      <c r="G1170" s="194" t="s">
        <v>182</v>
      </c>
      <c r="H1170" s="195">
        <v>6.5</v>
      </c>
      <c r="I1170" s="196"/>
      <c r="J1170" s="197">
        <f t="shared" si="50"/>
        <v>0</v>
      </c>
      <c r="K1170" s="193" t="s">
        <v>168</v>
      </c>
      <c r="L1170" s="59"/>
      <c r="M1170" s="198" t="s">
        <v>21</v>
      </c>
      <c r="N1170" s="199" t="s">
        <v>45</v>
      </c>
      <c r="O1170" s="40"/>
      <c r="P1170" s="200">
        <f t="shared" si="51"/>
        <v>0</v>
      </c>
      <c r="Q1170" s="200">
        <v>1.16E-3</v>
      </c>
      <c r="R1170" s="200">
        <f t="shared" si="52"/>
        <v>7.5399999999999998E-3</v>
      </c>
      <c r="S1170" s="200">
        <v>0</v>
      </c>
      <c r="T1170" s="201">
        <f t="shared" si="53"/>
        <v>0</v>
      </c>
      <c r="AR1170" s="22" t="s">
        <v>249</v>
      </c>
      <c r="AT1170" s="22" t="s">
        <v>164</v>
      </c>
      <c r="AU1170" s="22" t="s">
        <v>84</v>
      </c>
      <c r="AY1170" s="22" t="s">
        <v>162</v>
      </c>
      <c r="BE1170" s="202">
        <f t="shared" si="54"/>
        <v>0</v>
      </c>
      <c r="BF1170" s="202">
        <f t="shared" si="55"/>
        <v>0</v>
      </c>
      <c r="BG1170" s="202">
        <f t="shared" si="56"/>
        <v>0</v>
      </c>
      <c r="BH1170" s="202">
        <f t="shared" si="57"/>
        <v>0</v>
      </c>
      <c r="BI1170" s="202">
        <f t="shared" si="58"/>
        <v>0</v>
      </c>
      <c r="BJ1170" s="22" t="s">
        <v>82</v>
      </c>
      <c r="BK1170" s="202">
        <f t="shared" si="59"/>
        <v>0</v>
      </c>
      <c r="BL1170" s="22" t="s">
        <v>249</v>
      </c>
      <c r="BM1170" s="22" t="s">
        <v>2113</v>
      </c>
    </row>
    <row r="1171" spans="2:65" s="1" customFormat="1" ht="31.5" customHeight="1">
      <c r="B1171" s="39"/>
      <c r="C1171" s="191" t="s">
        <v>2114</v>
      </c>
      <c r="D1171" s="191" t="s">
        <v>164</v>
      </c>
      <c r="E1171" s="192" t="s">
        <v>2115</v>
      </c>
      <c r="F1171" s="193" t="s">
        <v>2116</v>
      </c>
      <c r="G1171" s="194" t="s">
        <v>167</v>
      </c>
      <c r="H1171" s="195">
        <v>14.4</v>
      </c>
      <c r="I1171" s="196"/>
      <c r="J1171" s="197">
        <f t="shared" si="50"/>
        <v>0</v>
      </c>
      <c r="K1171" s="193" t="s">
        <v>168</v>
      </c>
      <c r="L1171" s="59"/>
      <c r="M1171" s="198" t="s">
        <v>21</v>
      </c>
      <c r="N1171" s="199" t="s">
        <v>45</v>
      </c>
      <c r="O1171" s="40"/>
      <c r="P1171" s="200">
        <f t="shared" si="51"/>
        <v>0</v>
      </c>
      <c r="Q1171" s="200">
        <v>2E-3</v>
      </c>
      <c r="R1171" s="200">
        <f t="shared" si="52"/>
        <v>2.8800000000000003E-2</v>
      </c>
      <c r="S1171" s="200">
        <v>0</v>
      </c>
      <c r="T1171" s="201">
        <f t="shared" si="53"/>
        <v>0</v>
      </c>
      <c r="AR1171" s="22" t="s">
        <v>249</v>
      </c>
      <c r="AT1171" s="22" t="s">
        <v>164</v>
      </c>
      <c r="AU1171" s="22" t="s">
        <v>84</v>
      </c>
      <c r="AY1171" s="22" t="s">
        <v>162</v>
      </c>
      <c r="BE1171" s="202">
        <f t="shared" si="54"/>
        <v>0</v>
      </c>
      <c r="BF1171" s="202">
        <f t="shared" si="55"/>
        <v>0</v>
      </c>
      <c r="BG1171" s="202">
        <f t="shared" si="56"/>
        <v>0</v>
      </c>
      <c r="BH1171" s="202">
        <f t="shared" si="57"/>
        <v>0</v>
      </c>
      <c r="BI1171" s="202">
        <f t="shared" si="58"/>
        <v>0</v>
      </c>
      <c r="BJ1171" s="22" t="s">
        <v>82</v>
      </c>
      <c r="BK1171" s="202">
        <f t="shared" si="59"/>
        <v>0</v>
      </c>
      <c r="BL1171" s="22" t="s">
        <v>249</v>
      </c>
      <c r="BM1171" s="22" t="s">
        <v>2117</v>
      </c>
    </row>
    <row r="1172" spans="2:65" s="11" customFormat="1" ht="13.5">
      <c r="B1172" s="203"/>
      <c r="C1172" s="204"/>
      <c r="D1172" s="205" t="s">
        <v>171</v>
      </c>
      <c r="E1172" s="206" t="s">
        <v>21</v>
      </c>
      <c r="F1172" s="207" t="s">
        <v>2118</v>
      </c>
      <c r="G1172" s="204"/>
      <c r="H1172" s="208" t="s">
        <v>21</v>
      </c>
      <c r="I1172" s="209"/>
      <c r="J1172" s="204"/>
      <c r="K1172" s="204"/>
      <c r="L1172" s="210"/>
      <c r="M1172" s="211"/>
      <c r="N1172" s="212"/>
      <c r="O1172" s="212"/>
      <c r="P1172" s="212"/>
      <c r="Q1172" s="212"/>
      <c r="R1172" s="212"/>
      <c r="S1172" s="212"/>
      <c r="T1172" s="213"/>
      <c r="AT1172" s="214" t="s">
        <v>171</v>
      </c>
      <c r="AU1172" s="214" t="s">
        <v>84</v>
      </c>
      <c r="AV1172" s="11" t="s">
        <v>82</v>
      </c>
      <c r="AW1172" s="11" t="s">
        <v>37</v>
      </c>
      <c r="AX1172" s="11" t="s">
        <v>74</v>
      </c>
      <c r="AY1172" s="214" t="s">
        <v>162</v>
      </c>
    </row>
    <row r="1173" spans="2:65" s="12" customFormat="1" ht="13.5">
      <c r="B1173" s="215"/>
      <c r="C1173" s="216"/>
      <c r="D1173" s="226" t="s">
        <v>171</v>
      </c>
      <c r="E1173" s="227" t="s">
        <v>21</v>
      </c>
      <c r="F1173" s="228" t="s">
        <v>2119</v>
      </c>
      <c r="G1173" s="216"/>
      <c r="H1173" s="229">
        <v>14.4</v>
      </c>
      <c r="I1173" s="220"/>
      <c r="J1173" s="216"/>
      <c r="K1173" s="216"/>
      <c r="L1173" s="221"/>
      <c r="M1173" s="222"/>
      <c r="N1173" s="223"/>
      <c r="O1173" s="223"/>
      <c r="P1173" s="223"/>
      <c r="Q1173" s="223"/>
      <c r="R1173" s="223"/>
      <c r="S1173" s="223"/>
      <c r="T1173" s="224"/>
      <c r="AT1173" s="225" t="s">
        <v>171</v>
      </c>
      <c r="AU1173" s="225" t="s">
        <v>84</v>
      </c>
      <c r="AV1173" s="12" t="s">
        <v>84</v>
      </c>
      <c r="AW1173" s="12" t="s">
        <v>37</v>
      </c>
      <c r="AX1173" s="12" t="s">
        <v>74</v>
      </c>
      <c r="AY1173" s="225" t="s">
        <v>162</v>
      </c>
    </row>
    <row r="1174" spans="2:65" s="1" customFormat="1" ht="95.25" customHeight="1">
      <c r="B1174" s="39"/>
      <c r="C1174" s="191" t="s">
        <v>2120</v>
      </c>
      <c r="D1174" s="191" t="s">
        <v>164</v>
      </c>
      <c r="E1174" s="192" t="s">
        <v>2121</v>
      </c>
      <c r="F1174" s="193" t="s">
        <v>2122</v>
      </c>
      <c r="G1174" s="194" t="s">
        <v>357</v>
      </c>
      <c r="H1174" s="195">
        <v>17</v>
      </c>
      <c r="I1174" s="196"/>
      <c r="J1174" s="197">
        <f>ROUND(I1174*H1174,2)</f>
        <v>0</v>
      </c>
      <c r="K1174" s="193" t="s">
        <v>168</v>
      </c>
      <c r="L1174" s="59"/>
      <c r="M1174" s="198" t="s">
        <v>21</v>
      </c>
      <c r="N1174" s="199" t="s">
        <v>45</v>
      </c>
      <c r="O1174" s="40"/>
      <c r="P1174" s="200">
        <f>O1174*H1174</f>
        <v>0</v>
      </c>
      <c r="Q1174" s="200">
        <v>1.06E-3</v>
      </c>
      <c r="R1174" s="200">
        <f>Q1174*H1174</f>
        <v>1.8019999999999998E-2</v>
      </c>
      <c r="S1174" s="200">
        <v>0</v>
      </c>
      <c r="T1174" s="201">
        <f>S1174*H1174</f>
        <v>0</v>
      </c>
      <c r="AR1174" s="22" t="s">
        <v>249</v>
      </c>
      <c r="AT1174" s="22" t="s">
        <v>164</v>
      </c>
      <c r="AU1174" s="22" t="s">
        <v>84</v>
      </c>
      <c r="AY1174" s="22" t="s">
        <v>162</v>
      </c>
      <c r="BE1174" s="202">
        <f>IF(N1174="základní",J1174,0)</f>
        <v>0</v>
      </c>
      <c r="BF1174" s="202">
        <f>IF(N1174="snížená",J1174,0)</f>
        <v>0</v>
      </c>
      <c r="BG1174" s="202">
        <f>IF(N1174="zákl. přenesená",J1174,0)</f>
        <v>0</v>
      </c>
      <c r="BH1174" s="202">
        <f>IF(N1174="sníž. přenesená",J1174,0)</f>
        <v>0</v>
      </c>
      <c r="BI1174" s="202">
        <f>IF(N1174="nulová",J1174,0)</f>
        <v>0</v>
      </c>
      <c r="BJ1174" s="22" t="s">
        <v>82</v>
      </c>
      <c r="BK1174" s="202">
        <f>ROUND(I1174*H1174,2)</f>
        <v>0</v>
      </c>
      <c r="BL1174" s="22" t="s">
        <v>249</v>
      </c>
      <c r="BM1174" s="22" t="s">
        <v>2123</v>
      </c>
    </row>
    <row r="1175" spans="2:65" s="1" customFormat="1" ht="22.5" customHeight="1">
      <c r="B1175" s="39"/>
      <c r="C1175" s="191" t="s">
        <v>2124</v>
      </c>
      <c r="D1175" s="191" t="s">
        <v>164</v>
      </c>
      <c r="E1175" s="192" t="s">
        <v>2125</v>
      </c>
      <c r="F1175" s="193" t="s">
        <v>2126</v>
      </c>
      <c r="G1175" s="194" t="s">
        <v>182</v>
      </c>
      <c r="H1175" s="195">
        <v>6.5</v>
      </c>
      <c r="I1175" s="196"/>
      <c r="J1175" s="197">
        <f>ROUND(I1175*H1175,2)</f>
        <v>0</v>
      </c>
      <c r="K1175" s="193" t="s">
        <v>168</v>
      </c>
      <c r="L1175" s="59"/>
      <c r="M1175" s="198" t="s">
        <v>21</v>
      </c>
      <c r="N1175" s="199" t="s">
        <v>45</v>
      </c>
      <c r="O1175" s="40"/>
      <c r="P1175" s="200">
        <f>O1175*H1175</f>
        <v>0</v>
      </c>
      <c r="Q1175" s="200">
        <v>8.8000000000000003E-4</v>
      </c>
      <c r="R1175" s="200">
        <f>Q1175*H1175</f>
        <v>5.7200000000000003E-3</v>
      </c>
      <c r="S1175" s="200">
        <v>0</v>
      </c>
      <c r="T1175" s="201">
        <f>S1175*H1175</f>
        <v>0</v>
      </c>
      <c r="AR1175" s="22" t="s">
        <v>249</v>
      </c>
      <c r="AT1175" s="22" t="s">
        <v>164</v>
      </c>
      <c r="AU1175" s="22" t="s">
        <v>84</v>
      </c>
      <c r="AY1175" s="22" t="s">
        <v>162</v>
      </c>
      <c r="BE1175" s="202">
        <f>IF(N1175="základní",J1175,0)</f>
        <v>0</v>
      </c>
      <c r="BF1175" s="202">
        <f>IF(N1175="snížená",J1175,0)</f>
        <v>0</v>
      </c>
      <c r="BG1175" s="202">
        <f>IF(N1175="zákl. přenesená",J1175,0)</f>
        <v>0</v>
      </c>
      <c r="BH1175" s="202">
        <f>IF(N1175="sníž. přenesená",J1175,0)</f>
        <v>0</v>
      </c>
      <c r="BI1175" s="202">
        <f>IF(N1175="nulová",J1175,0)</f>
        <v>0</v>
      </c>
      <c r="BJ1175" s="22" t="s">
        <v>82</v>
      </c>
      <c r="BK1175" s="202">
        <f>ROUND(I1175*H1175,2)</f>
        <v>0</v>
      </c>
      <c r="BL1175" s="22" t="s">
        <v>249</v>
      </c>
      <c r="BM1175" s="22" t="s">
        <v>2127</v>
      </c>
    </row>
    <row r="1176" spans="2:65" s="1" customFormat="1" ht="31.5" customHeight="1">
      <c r="B1176" s="39"/>
      <c r="C1176" s="191" t="s">
        <v>2128</v>
      </c>
      <c r="D1176" s="191" t="s">
        <v>164</v>
      </c>
      <c r="E1176" s="192" t="s">
        <v>2129</v>
      </c>
      <c r="F1176" s="193" t="s">
        <v>2130</v>
      </c>
      <c r="G1176" s="194" t="s">
        <v>357</v>
      </c>
      <c r="H1176" s="195">
        <v>1</v>
      </c>
      <c r="I1176" s="196"/>
      <c r="J1176" s="197">
        <f>ROUND(I1176*H1176,2)</f>
        <v>0</v>
      </c>
      <c r="K1176" s="193" t="s">
        <v>168</v>
      </c>
      <c r="L1176" s="59"/>
      <c r="M1176" s="198" t="s">
        <v>21</v>
      </c>
      <c r="N1176" s="199" t="s">
        <v>45</v>
      </c>
      <c r="O1176" s="40"/>
      <c r="P1176" s="200">
        <f>O1176*H1176</f>
        <v>0</v>
      </c>
      <c r="Q1176" s="200">
        <v>1.2E-4</v>
      </c>
      <c r="R1176" s="200">
        <f>Q1176*H1176</f>
        <v>1.2E-4</v>
      </c>
      <c r="S1176" s="200">
        <v>0</v>
      </c>
      <c r="T1176" s="201">
        <f>S1176*H1176</f>
        <v>0</v>
      </c>
      <c r="AR1176" s="22" t="s">
        <v>249</v>
      </c>
      <c r="AT1176" s="22" t="s">
        <v>164</v>
      </c>
      <c r="AU1176" s="22" t="s">
        <v>84</v>
      </c>
      <c r="AY1176" s="22" t="s">
        <v>162</v>
      </c>
      <c r="BE1176" s="202">
        <f>IF(N1176="základní",J1176,0)</f>
        <v>0</v>
      </c>
      <c r="BF1176" s="202">
        <f>IF(N1176="snížená",J1176,0)</f>
        <v>0</v>
      </c>
      <c r="BG1176" s="202">
        <f>IF(N1176="zákl. přenesená",J1176,0)</f>
        <v>0</v>
      </c>
      <c r="BH1176" s="202">
        <f>IF(N1176="sníž. přenesená",J1176,0)</f>
        <v>0</v>
      </c>
      <c r="BI1176" s="202">
        <f>IF(N1176="nulová",J1176,0)</f>
        <v>0</v>
      </c>
      <c r="BJ1176" s="22" t="s">
        <v>82</v>
      </c>
      <c r="BK1176" s="202">
        <f>ROUND(I1176*H1176,2)</f>
        <v>0</v>
      </c>
      <c r="BL1176" s="22" t="s">
        <v>249</v>
      </c>
      <c r="BM1176" s="22" t="s">
        <v>2131</v>
      </c>
    </row>
    <row r="1177" spans="2:65" s="1" customFormat="1" ht="22.5" customHeight="1">
      <c r="B1177" s="39"/>
      <c r="C1177" s="191" t="s">
        <v>2132</v>
      </c>
      <c r="D1177" s="191" t="s">
        <v>164</v>
      </c>
      <c r="E1177" s="192" t="s">
        <v>2133</v>
      </c>
      <c r="F1177" s="193" t="s">
        <v>2134</v>
      </c>
      <c r="G1177" s="194" t="s">
        <v>182</v>
      </c>
      <c r="H1177" s="195">
        <v>3</v>
      </c>
      <c r="I1177" s="196"/>
      <c r="J1177" s="197">
        <f>ROUND(I1177*H1177,2)</f>
        <v>0</v>
      </c>
      <c r="K1177" s="193" t="s">
        <v>168</v>
      </c>
      <c r="L1177" s="59"/>
      <c r="M1177" s="198" t="s">
        <v>21</v>
      </c>
      <c r="N1177" s="199" t="s">
        <v>45</v>
      </c>
      <c r="O1177" s="40"/>
      <c r="P1177" s="200">
        <f>O1177*H1177</f>
        <v>0</v>
      </c>
      <c r="Q1177" s="200">
        <v>1.08E-3</v>
      </c>
      <c r="R1177" s="200">
        <f>Q1177*H1177</f>
        <v>3.2399999999999998E-3</v>
      </c>
      <c r="S1177" s="200">
        <v>0</v>
      </c>
      <c r="T1177" s="201">
        <f>S1177*H1177</f>
        <v>0</v>
      </c>
      <c r="AR1177" s="22" t="s">
        <v>249</v>
      </c>
      <c r="AT1177" s="22" t="s">
        <v>164</v>
      </c>
      <c r="AU1177" s="22" t="s">
        <v>84</v>
      </c>
      <c r="AY1177" s="22" t="s">
        <v>162</v>
      </c>
      <c r="BE1177" s="202">
        <f>IF(N1177="základní",J1177,0)</f>
        <v>0</v>
      </c>
      <c r="BF1177" s="202">
        <f>IF(N1177="snížená",J1177,0)</f>
        <v>0</v>
      </c>
      <c r="BG1177" s="202">
        <f>IF(N1177="zákl. přenesená",J1177,0)</f>
        <v>0</v>
      </c>
      <c r="BH1177" s="202">
        <f>IF(N1177="sníž. přenesená",J1177,0)</f>
        <v>0</v>
      </c>
      <c r="BI1177" s="202">
        <f>IF(N1177="nulová",J1177,0)</f>
        <v>0</v>
      </c>
      <c r="BJ1177" s="22" t="s">
        <v>82</v>
      </c>
      <c r="BK1177" s="202">
        <f>ROUND(I1177*H1177,2)</f>
        <v>0</v>
      </c>
      <c r="BL1177" s="22" t="s">
        <v>249</v>
      </c>
      <c r="BM1177" s="22" t="s">
        <v>2135</v>
      </c>
    </row>
    <row r="1178" spans="2:65" s="1" customFormat="1" ht="31.5" customHeight="1">
      <c r="B1178" s="39"/>
      <c r="C1178" s="191" t="s">
        <v>2136</v>
      </c>
      <c r="D1178" s="191" t="s">
        <v>164</v>
      </c>
      <c r="E1178" s="192" t="s">
        <v>2137</v>
      </c>
      <c r="F1178" s="193" t="s">
        <v>2138</v>
      </c>
      <c r="G1178" s="194" t="s">
        <v>257</v>
      </c>
      <c r="H1178" s="195">
        <v>0.36799999999999999</v>
      </c>
      <c r="I1178" s="196"/>
      <c r="J1178" s="197">
        <f>ROUND(I1178*H1178,2)</f>
        <v>0</v>
      </c>
      <c r="K1178" s="193" t="s">
        <v>168</v>
      </c>
      <c r="L1178" s="59"/>
      <c r="M1178" s="198" t="s">
        <v>21</v>
      </c>
      <c r="N1178" s="199" t="s">
        <v>45</v>
      </c>
      <c r="O1178" s="40"/>
      <c r="P1178" s="200">
        <f>O1178*H1178</f>
        <v>0</v>
      </c>
      <c r="Q1178" s="200">
        <v>0</v>
      </c>
      <c r="R1178" s="200">
        <f>Q1178*H1178</f>
        <v>0</v>
      </c>
      <c r="S1178" s="200">
        <v>0</v>
      </c>
      <c r="T1178" s="201">
        <f>S1178*H1178</f>
        <v>0</v>
      </c>
      <c r="AR1178" s="22" t="s">
        <v>249</v>
      </c>
      <c r="AT1178" s="22" t="s">
        <v>164</v>
      </c>
      <c r="AU1178" s="22" t="s">
        <v>84</v>
      </c>
      <c r="AY1178" s="22" t="s">
        <v>162</v>
      </c>
      <c r="BE1178" s="202">
        <f>IF(N1178="základní",J1178,0)</f>
        <v>0</v>
      </c>
      <c r="BF1178" s="202">
        <f>IF(N1178="snížená",J1178,0)</f>
        <v>0</v>
      </c>
      <c r="BG1178" s="202">
        <f>IF(N1178="zákl. přenesená",J1178,0)</f>
        <v>0</v>
      </c>
      <c r="BH1178" s="202">
        <f>IF(N1178="sníž. přenesená",J1178,0)</f>
        <v>0</v>
      </c>
      <c r="BI1178" s="202">
        <f>IF(N1178="nulová",J1178,0)</f>
        <v>0</v>
      </c>
      <c r="BJ1178" s="22" t="s">
        <v>82</v>
      </c>
      <c r="BK1178" s="202">
        <f>ROUND(I1178*H1178,2)</f>
        <v>0</v>
      </c>
      <c r="BL1178" s="22" t="s">
        <v>249</v>
      </c>
      <c r="BM1178" s="22" t="s">
        <v>2139</v>
      </c>
    </row>
    <row r="1179" spans="2:65" s="10" customFormat="1" ht="29.85" customHeight="1">
      <c r="B1179" s="174"/>
      <c r="C1179" s="175"/>
      <c r="D1179" s="188" t="s">
        <v>73</v>
      </c>
      <c r="E1179" s="189" t="s">
        <v>2140</v>
      </c>
      <c r="F1179" s="189" t="s">
        <v>2141</v>
      </c>
      <c r="G1179" s="175"/>
      <c r="H1179" s="175"/>
      <c r="I1179" s="178"/>
      <c r="J1179" s="190">
        <f>BK1179</f>
        <v>0</v>
      </c>
      <c r="K1179" s="175"/>
      <c r="L1179" s="180"/>
      <c r="M1179" s="181"/>
      <c r="N1179" s="182"/>
      <c r="O1179" s="182"/>
      <c r="P1179" s="183">
        <f>SUM(P1180:P1206)</f>
        <v>0</v>
      </c>
      <c r="Q1179" s="182"/>
      <c r="R1179" s="183">
        <f>SUM(R1180:R1206)</f>
        <v>0.90183479999999994</v>
      </c>
      <c r="S1179" s="182"/>
      <c r="T1179" s="184">
        <f>SUM(T1180:T1206)</f>
        <v>0</v>
      </c>
      <c r="AR1179" s="185" t="s">
        <v>84</v>
      </c>
      <c r="AT1179" s="186" t="s">
        <v>73</v>
      </c>
      <c r="AU1179" s="186" t="s">
        <v>82</v>
      </c>
      <c r="AY1179" s="185" t="s">
        <v>162</v>
      </c>
      <c r="BK1179" s="187">
        <f>SUM(BK1180:BK1206)</f>
        <v>0</v>
      </c>
    </row>
    <row r="1180" spans="2:65" s="1" customFormat="1" ht="31.5" customHeight="1">
      <c r="B1180" s="39"/>
      <c r="C1180" s="191" t="s">
        <v>2142</v>
      </c>
      <c r="D1180" s="191" t="s">
        <v>164</v>
      </c>
      <c r="E1180" s="192" t="s">
        <v>2143</v>
      </c>
      <c r="F1180" s="193" t="s">
        <v>2144</v>
      </c>
      <c r="G1180" s="194" t="s">
        <v>357</v>
      </c>
      <c r="H1180" s="195">
        <v>21</v>
      </c>
      <c r="I1180" s="196"/>
      <c r="J1180" s="197">
        <f t="shared" ref="J1180:J1192" si="60">ROUND(I1180*H1180,2)</f>
        <v>0</v>
      </c>
      <c r="K1180" s="193" t="s">
        <v>168</v>
      </c>
      <c r="L1180" s="59"/>
      <c r="M1180" s="198" t="s">
        <v>21</v>
      </c>
      <c r="N1180" s="199" t="s">
        <v>45</v>
      </c>
      <c r="O1180" s="40"/>
      <c r="P1180" s="200">
        <f t="shared" ref="P1180:P1192" si="61">O1180*H1180</f>
        <v>0</v>
      </c>
      <c r="Q1180" s="200">
        <v>0</v>
      </c>
      <c r="R1180" s="200">
        <f t="shared" ref="R1180:R1192" si="62">Q1180*H1180</f>
        <v>0</v>
      </c>
      <c r="S1180" s="200">
        <v>0</v>
      </c>
      <c r="T1180" s="201">
        <f t="shared" ref="T1180:T1192" si="63">S1180*H1180</f>
        <v>0</v>
      </c>
      <c r="AR1180" s="22" t="s">
        <v>249</v>
      </c>
      <c r="AT1180" s="22" t="s">
        <v>164</v>
      </c>
      <c r="AU1180" s="22" t="s">
        <v>84</v>
      </c>
      <c r="AY1180" s="22" t="s">
        <v>162</v>
      </c>
      <c r="BE1180" s="202">
        <f t="shared" ref="BE1180:BE1192" si="64">IF(N1180="základní",J1180,0)</f>
        <v>0</v>
      </c>
      <c r="BF1180" s="202">
        <f t="shared" ref="BF1180:BF1192" si="65">IF(N1180="snížená",J1180,0)</f>
        <v>0</v>
      </c>
      <c r="BG1180" s="202">
        <f t="shared" ref="BG1180:BG1192" si="66">IF(N1180="zákl. přenesená",J1180,0)</f>
        <v>0</v>
      </c>
      <c r="BH1180" s="202">
        <f t="shared" ref="BH1180:BH1192" si="67">IF(N1180="sníž. přenesená",J1180,0)</f>
        <v>0</v>
      </c>
      <c r="BI1180" s="202">
        <f t="shared" ref="BI1180:BI1192" si="68">IF(N1180="nulová",J1180,0)</f>
        <v>0</v>
      </c>
      <c r="BJ1180" s="22" t="s">
        <v>82</v>
      </c>
      <c r="BK1180" s="202">
        <f t="shared" ref="BK1180:BK1192" si="69">ROUND(I1180*H1180,2)</f>
        <v>0</v>
      </c>
      <c r="BL1180" s="22" t="s">
        <v>249</v>
      </c>
      <c r="BM1180" s="22" t="s">
        <v>2145</v>
      </c>
    </row>
    <row r="1181" spans="2:65" s="1" customFormat="1" ht="31.5" customHeight="1">
      <c r="B1181" s="39"/>
      <c r="C1181" s="230" t="s">
        <v>2146</v>
      </c>
      <c r="D1181" s="230" t="s">
        <v>275</v>
      </c>
      <c r="E1181" s="231" t="s">
        <v>2147</v>
      </c>
      <c r="F1181" s="232" t="s">
        <v>2148</v>
      </c>
      <c r="G1181" s="233" t="s">
        <v>357</v>
      </c>
      <c r="H1181" s="234">
        <v>21</v>
      </c>
      <c r="I1181" s="235"/>
      <c r="J1181" s="236">
        <f t="shared" si="60"/>
        <v>0</v>
      </c>
      <c r="K1181" s="232" t="s">
        <v>168</v>
      </c>
      <c r="L1181" s="237"/>
      <c r="M1181" s="238" t="s">
        <v>21</v>
      </c>
      <c r="N1181" s="239" t="s">
        <v>45</v>
      </c>
      <c r="O1181" s="40"/>
      <c r="P1181" s="200">
        <f t="shared" si="61"/>
        <v>0</v>
      </c>
      <c r="Q1181" s="200">
        <v>1.4E-2</v>
      </c>
      <c r="R1181" s="200">
        <f t="shared" si="62"/>
        <v>0.29399999999999998</v>
      </c>
      <c r="S1181" s="200">
        <v>0</v>
      </c>
      <c r="T1181" s="201">
        <f t="shared" si="63"/>
        <v>0</v>
      </c>
      <c r="AR1181" s="22" t="s">
        <v>340</v>
      </c>
      <c r="AT1181" s="22" t="s">
        <v>275</v>
      </c>
      <c r="AU1181" s="22" t="s">
        <v>84</v>
      </c>
      <c r="AY1181" s="22" t="s">
        <v>162</v>
      </c>
      <c r="BE1181" s="202">
        <f t="shared" si="64"/>
        <v>0</v>
      </c>
      <c r="BF1181" s="202">
        <f t="shared" si="65"/>
        <v>0</v>
      </c>
      <c r="BG1181" s="202">
        <f t="shared" si="66"/>
        <v>0</v>
      </c>
      <c r="BH1181" s="202">
        <f t="shared" si="67"/>
        <v>0</v>
      </c>
      <c r="BI1181" s="202">
        <f t="shared" si="68"/>
        <v>0</v>
      </c>
      <c r="BJ1181" s="22" t="s">
        <v>82</v>
      </c>
      <c r="BK1181" s="202">
        <f t="shared" si="69"/>
        <v>0</v>
      </c>
      <c r="BL1181" s="22" t="s">
        <v>249</v>
      </c>
      <c r="BM1181" s="22" t="s">
        <v>2149</v>
      </c>
    </row>
    <row r="1182" spans="2:65" s="1" customFormat="1" ht="31.5" customHeight="1">
      <c r="B1182" s="39"/>
      <c r="C1182" s="191" t="s">
        <v>2150</v>
      </c>
      <c r="D1182" s="191" t="s">
        <v>164</v>
      </c>
      <c r="E1182" s="192" t="s">
        <v>2151</v>
      </c>
      <c r="F1182" s="193" t="s">
        <v>2152</v>
      </c>
      <c r="G1182" s="194" t="s">
        <v>357</v>
      </c>
      <c r="H1182" s="195">
        <v>14</v>
      </c>
      <c r="I1182" s="196"/>
      <c r="J1182" s="197">
        <f t="shared" si="60"/>
        <v>0</v>
      </c>
      <c r="K1182" s="193" t="s">
        <v>168</v>
      </c>
      <c r="L1182" s="59"/>
      <c r="M1182" s="198" t="s">
        <v>21</v>
      </c>
      <c r="N1182" s="199" t="s">
        <v>45</v>
      </c>
      <c r="O1182" s="40"/>
      <c r="P1182" s="200">
        <f t="shared" si="61"/>
        <v>0</v>
      </c>
      <c r="Q1182" s="200">
        <v>0</v>
      </c>
      <c r="R1182" s="200">
        <f t="shared" si="62"/>
        <v>0</v>
      </c>
      <c r="S1182" s="200">
        <v>0</v>
      </c>
      <c r="T1182" s="201">
        <f t="shared" si="63"/>
        <v>0</v>
      </c>
      <c r="AR1182" s="22" t="s">
        <v>249</v>
      </c>
      <c r="AT1182" s="22" t="s">
        <v>164</v>
      </c>
      <c r="AU1182" s="22" t="s">
        <v>84</v>
      </c>
      <c r="AY1182" s="22" t="s">
        <v>162</v>
      </c>
      <c r="BE1182" s="202">
        <f t="shared" si="64"/>
        <v>0</v>
      </c>
      <c r="BF1182" s="202">
        <f t="shared" si="65"/>
        <v>0</v>
      </c>
      <c r="BG1182" s="202">
        <f t="shared" si="66"/>
        <v>0</v>
      </c>
      <c r="BH1182" s="202">
        <f t="shared" si="67"/>
        <v>0</v>
      </c>
      <c r="BI1182" s="202">
        <f t="shared" si="68"/>
        <v>0</v>
      </c>
      <c r="BJ1182" s="22" t="s">
        <v>82</v>
      </c>
      <c r="BK1182" s="202">
        <f t="shared" si="69"/>
        <v>0</v>
      </c>
      <c r="BL1182" s="22" t="s">
        <v>249</v>
      </c>
      <c r="BM1182" s="22" t="s">
        <v>2153</v>
      </c>
    </row>
    <row r="1183" spans="2:65" s="1" customFormat="1" ht="31.5" customHeight="1">
      <c r="B1183" s="39"/>
      <c r="C1183" s="230" t="s">
        <v>2154</v>
      </c>
      <c r="D1183" s="230" t="s">
        <v>275</v>
      </c>
      <c r="E1183" s="231" t="s">
        <v>2155</v>
      </c>
      <c r="F1183" s="232" t="s">
        <v>2156</v>
      </c>
      <c r="G1183" s="233" t="s">
        <v>357</v>
      </c>
      <c r="H1183" s="234">
        <v>14</v>
      </c>
      <c r="I1183" s="235"/>
      <c r="J1183" s="236">
        <f t="shared" si="60"/>
        <v>0</v>
      </c>
      <c r="K1183" s="232" t="s">
        <v>168</v>
      </c>
      <c r="L1183" s="237"/>
      <c r="M1183" s="238" t="s">
        <v>21</v>
      </c>
      <c r="N1183" s="239" t="s">
        <v>45</v>
      </c>
      <c r="O1183" s="40"/>
      <c r="P1183" s="200">
        <f t="shared" si="61"/>
        <v>0</v>
      </c>
      <c r="Q1183" s="200">
        <v>1.9E-2</v>
      </c>
      <c r="R1183" s="200">
        <f t="shared" si="62"/>
        <v>0.26600000000000001</v>
      </c>
      <c r="S1183" s="200">
        <v>0</v>
      </c>
      <c r="T1183" s="201">
        <f t="shared" si="63"/>
        <v>0</v>
      </c>
      <c r="AR1183" s="22" t="s">
        <v>340</v>
      </c>
      <c r="AT1183" s="22" t="s">
        <v>275</v>
      </c>
      <c r="AU1183" s="22" t="s">
        <v>84</v>
      </c>
      <c r="AY1183" s="22" t="s">
        <v>162</v>
      </c>
      <c r="BE1183" s="202">
        <f t="shared" si="64"/>
        <v>0</v>
      </c>
      <c r="BF1183" s="202">
        <f t="shared" si="65"/>
        <v>0</v>
      </c>
      <c r="BG1183" s="202">
        <f t="shared" si="66"/>
        <v>0</v>
      </c>
      <c r="BH1183" s="202">
        <f t="shared" si="67"/>
        <v>0</v>
      </c>
      <c r="BI1183" s="202">
        <f t="shared" si="68"/>
        <v>0</v>
      </c>
      <c r="BJ1183" s="22" t="s">
        <v>82</v>
      </c>
      <c r="BK1183" s="202">
        <f t="shared" si="69"/>
        <v>0</v>
      </c>
      <c r="BL1183" s="22" t="s">
        <v>249</v>
      </c>
      <c r="BM1183" s="22" t="s">
        <v>2157</v>
      </c>
    </row>
    <row r="1184" spans="2:65" s="1" customFormat="1" ht="31.5" customHeight="1">
      <c r="B1184" s="39"/>
      <c r="C1184" s="191" t="s">
        <v>2158</v>
      </c>
      <c r="D1184" s="191" t="s">
        <v>164</v>
      </c>
      <c r="E1184" s="192" t="s">
        <v>2159</v>
      </c>
      <c r="F1184" s="193" t="s">
        <v>2160</v>
      </c>
      <c r="G1184" s="194" t="s">
        <v>357</v>
      </c>
      <c r="H1184" s="195">
        <v>3</v>
      </c>
      <c r="I1184" s="196"/>
      <c r="J1184" s="197">
        <f t="shared" si="60"/>
        <v>0</v>
      </c>
      <c r="K1184" s="193" t="s">
        <v>168</v>
      </c>
      <c r="L1184" s="59"/>
      <c r="M1184" s="198" t="s">
        <v>21</v>
      </c>
      <c r="N1184" s="199" t="s">
        <v>45</v>
      </c>
      <c r="O1184" s="40"/>
      <c r="P1184" s="200">
        <f t="shared" si="61"/>
        <v>0</v>
      </c>
      <c r="Q1184" s="200">
        <v>0</v>
      </c>
      <c r="R1184" s="200">
        <f t="shared" si="62"/>
        <v>0</v>
      </c>
      <c r="S1184" s="200">
        <v>0</v>
      </c>
      <c r="T1184" s="201">
        <f t="shared" si="63"/>
        <v>0</v>
      </c>
      <c r="AR1184" s="22" t="s">
        <v>249</v>
      </c>
      <c r="AT1184" s="22" t="s">
        <v>164</v>
      </c>
      <c r="AU1184" s="22" t="s">
        <v>84</v>
      </c>
      <c r="AY1184" s="22" t="s">
        <v>162</v>
      </c>
      <c r="BE1184" s="202">
        <f t="shared" si="64"/>
        <v>0</v>
      </c>
      <c r="BF1184" s="202">
        <f t="shared" si="65"/>
        <v>0</v>
      </c>
      <c r="BG1184" s="202">
        <f t="shared" si="66"/>
        <v>0</v>
      </c>
      <c r="BH1184" s="202">
        <f t="shared" si="67"/>
        <v>0</v>
      </c>
      <c r="BI1184" s="202">
        <f t="shared" si="68"/>
        <v>0</v>
      </c>
      <c r="BJ1184" s="22" t="s">
        <v>82</v>
      </c>
      <c r="BK1184" s="202">
        <f t="shared" si="69"/>
        <v>0</v>
      </c>
      <c r="BL1184" s="22" t="s">
        <v>249</v>
      </c>
      <c r="BM1184" s="22" t="s">
        <v>2161</v>
      </c>
    </row>
    <row r="1185" spans="2:65" s="1" customFormat="1" ht="57" customHeight="1">
      <c r="B1185" s="39"/>
      <c r="C1185" s="230" t="s">
        <v>2162</v>
      </c>
      <c r="D1185" s="230" t="s">
        <v>275</v>
      </c>
      <c r="E1185" s="231" t="s">
        <v>2163</v>
      </c>
      <c r="F1185" s="232" t="s">
        <v>2164</v>
      </c>
      <c r="G1185" s="233" t="s">
        <v>357</v>
      </c>
      <c r="H1185" s="234">
        <v>3</v>
      </c>
      <c r="I1185" s="235"/>
      <c r="J1185" s="236">
        <f t="shared" si="60"/>
        <v>0</v>
      </c>
      <c r="K1185" s="232" t="s">
        <v>168</v>
      </c>
      <c r="L1185" s="237"/>
      <c r="M1185" s="238" t="s">
        <v>21</v>
      </c>
      <c r="N1185" s="239" t="s">
        <v>45</v>
      </c>
      <c r="O1185" s="40"/>
      <c r="P1185" s="200">
        <f t="shared" si="61"/>
        <v>0</v>
      </c>
      <c r="Q1185" s="200">
        <v>2.7E-2</v>
      </c>
      <c r="R1185" s="200">
        <f t="shared" si="62"/>
        <v>8.1000000000000003E-2</v>
      </c>
      <c r="S1185" s="200">
        <v>0</v>
      </c>
      <c r="T1185" s="201">
        <f t="shared" si="63"/>
        <v>0</v>
      </c>
      <c r="AR1185" s="22" t="s">
        <v>340</v>
      </c>
      <c r="AT1185" s="22" t="s">
        <v>275</v>
      </c>
      <c r="AU1185" s="22" t="s">
        <v>84</v>
      </c>
      <c r="AY1185" s="22" t="s">
        <v>162</v>
      </c>
      <c r="BE1185" s="202">
        <f t="shared" si="64"/>
        <v>0</v>
      </c>
      <c r="BF1185" s="202">
        <f t="shared" si="65"/>
        <v>0</v>
      </c>
      <c r="BG1185" s="202">
        <f t="shared" si="66"/>
        <v>0</v>
      </c>
      <c r="BH1185" s="202">
        <f t="shared" si="67"/>
        <v>0</v>
      </c>
      <c r="BI1185" s="202">
        <f t="shared" si="68"/>
        <v>0</v>
      </c>
      <c r="BJ1185" s="22" t="s">
        <v>82</v>
      </c>
      <c r="BK1185" s="202">
        <f t="shared" si="69"/>
        <v>0</v>
      </c>
      <c r="BL1185" s="22" t="s">
        <v>249</v>
      </c>
      <c r="BM1185" s="22" t="s">
        <v>2165</v>
      </c>
    </row>
    <row r="1186" spans="2:65" s="1" customFormat="1" ht="31.5" customHeight="1">
      <c r="B1186" s="39"/>
      <c r="C1186" s="191" t="s">
        <v>2166</v>
      </c>
      <c r="D1186" s="191" t="s">
        <v>164</v>
      </c>
      <c r="E1186" s="192" t="s">
        <v>2167</v>
      </c>
      <c r="F1186" s="193" t="s">
        <v>2168</v>
      </c>
      <c r="G1186" s="194" t="s">
        <v>357</v>
      </c>
      <c r="H1186" s="195">
        <v>1</v>
      </c>
      <c r="I1186" s="196"/>
      <c r="J1186" s="197">
        <f t="shared" si="60"/>
        <v>0</v>
      </c>
      <c r="K1186" s="193" t="s">
        <v>168</v>
      </c>
      <c r="L1186" s="59"/>
      <c r="M1186" s="198" t="s">
        <v>21</v>
      </c>
      <c r="N1186" s="199" t="s">
        <v>45</v>
      </c>
      <c r="O1186" s="40"/>
      <c r="P1186" s="200">
        <f t="shared" si="61"/>
        <v>0</v>
      </c>
      <c r="Q1186" s="200">
        <v>0</v>
      </c>
      <c r="R1186" s="200">
        <f t="shared" si="62"/>
        <v>0</v>
      </c>
      <c r="S1186" s="200">
        <v>0</v>
      </c>
      <c r="T1186" s="201">
        <f t="shared" si="63"/>
        <v>0</v>
      </c>
      <c r="AR1186" s="22" t="s">
        <v>249</v>
      </c>
      <c r="AT1186" s="22" t="s">
        <v>164</v>
      </c>
      <c r="AU1186" s="22" t="s">
        <v>84</v>
      </c>
      <c r="AY1186" s="22" t="s">
        <v>162</v>
      </c>
      <c r="BE1186" s="202">
        <f t="shared" si="64"/>
        <v>0</v>
      </c>
      <c r="BF1186" s="202">
        <f t="shared" si="65"/>
        <v>0</v>
      </c>
      <c r="BG1186" s="202">
        <f t="shared" si="66"/>
        <v>0</v>
      </c>
      <c r="BH1186" s="202">
        <f t="shared" si="67"/>
        <v>0</v>
      </c>
      <c r="BI1186" s="202">
        <f t="shared" si="68"/>
        <v>0</v>
      </c>
      <c r="BJ1186" s="22" t="s">
        <v>82</v>
      </c>
      <c r="BK1186" s="202">
        <f t="shared" si="69"/>
        <v>0</v>
      </c>
      <c r="BL1186" s="22" t="s">
        <v>249</v>
      </c>
      <c r="BM1186" s="22" t="s">
        <v>2169</v>
      </c>
    </row>
    <row r="1187" spans="2:65" s="1" customFormat="1" ht="57" customHeight="1">
      <c r="B1187" s="39"/>
      <c r="C1187" s="230" t="s">
        <v>2170</v>
      </c>
      <c r="D1187" s="230" t="s">
        <v>275</v>
      </c>
      <c r="E1187" s="231" t="s">
        <v>2171</v>
      </c>
      <c r="F1187" s="232" t="s">
        <v>2172</v>
      </c>
      <c r="G1187" s="233" t="s">
        <v>357</v>
      </c>
      <c r="H1187" s="234">
        <v>1</v>
      </c>
      <c r="I1187" s="235"/>
      <c r="J1187" s="236">
        <f t="shared" si="60"/>
        <v>0</v>
      </c>
      <c r="K1187" s="232" t="s">
        <v>168</v>
      </c>
      <c r="L1187" s="237"/>
      <c r="M1187" s="238" t="s">
        <v>21</v>
      </c>
      <c r="N1187" s="239" t="s">
        <v>45</v>
      </c>
      <c r="O1187" s="40"/>
      <c r="P1187" s="200">
        <f t="shared" si="61"/>
        <v>0</v>
      </c>
      <c r="Q1187" s="200">
        <v>4.7E-2</v>
      </c>
      <c r="R1187" s="200">
        <f t="shared" si="62"/>
        <v>4.7E-2</v>
      </c>
      <c r="S1187" s="200">
        <v>0</v>
      </c>
      <c r="T1187" s="201">
        <f t="shared" si="63"/>
        <v>0</v>
      </c>
      <c r="AR1187" s="22" t="s">
        <v>340</v>
      </c>
      <c r="AT1187" s="22" t="s">
        <v>275</v>
      </c>
      <c r="AU1187" s="22" t="s">
        <v>84</v>
      </c>
      <c r="AY1187" s="22" t="s">
        <v>162</v>
      </c>
      <c r="BE1187" s="202">
        <f t="shared" si="64"/>
        <v>0</v>
      </c>
      <c r="BF1187" s="202">
        <f t="shared" si="65"/>
        <v>0</v>
      </c>
      <c r="BG1187" s="202">
        <f t="shared" si="66"/>
        <v>0</v>
      </c>
      <c r="BH1187" s="202">
        <f t="shared" si="67"/>
        <v>0</v>
      </c>
      <c r="BI1187" s="202">
        <f t="shared" si="68"/>
        <v>0</v>
      </c>
      <c r="BJ1187" s="22" t="s">
        <v>82</v>
      </c>
      <c r="BK1187" s="202">
        <f t="shared" si="69"/>
        <v>0</v>
      </c>
      <c r="BL1187" s="22" t="s">
        <v>249</v>
      </c>
      <c r="BM1187" s="22" t="s">
        <v>2173</v>
      </c>
    </row>
    <row r="1188" spans="2:65" s="1" customFormat="1" ht="31.5" customHeight="1">
      <c r="B1188" s="39"/>
      <c r="C1188" s="191" t="s">
        <v>2174</v>
      </c>
      <c r="D1188" s="191" t="s">
        <v>164</v>
      </c>
      <c r="E1188" s="192" t="s">
        <v>2175</v>
      </c>
      <c r="F1188" s="193" t="s">
        <v>2176</v>
      </c>
      <c r="G1188" s="194" t="s">
        <v>357</v>
      </c>
      <c r="H1188" s="195">
        <v>4</v>
      </c>
      <c r="I1188" s="196"/>
      <c r="J1188" s="197">
        <f t="shared" si="60"/>
        <v>0</v>
      </c>
      <c r="K1188" s="193" t="s">
        <v>168</v>
      </c>
      <c r="L1188" s="59"/>
      <c r="M1188" s="198" t="s">
        <v>21</v>
      </c>
      <c r="N1188" s="199" t="s">
        <v>45</v>
      </c>
      <c r="O1188" s="40"/>
      <c r="P1188" s="200">
        <f t="shared" si="61"/>
        <v>0</v>
      </c>
      <c r="Q1188" s="200">
        <v>0</v>
      </c>
      <c r="R1188" s="200">
        <f t="shared" si="62"/>
        <v>0</v>
      </c>
      <c r="S1188" s="200">
        <v>0</v>
      </c>
      <c r="T1188" s="201">
        <f t="shared" si="63"/>
        <v>0</v>
      </c>
      <c r="AR1188" s="22" t="s">
        <v>249</v>
      </c>
      <c r="AT1188" s="22" t="s">
        <v>164</v>
      </c>
      <c r="AU1188" s="22" t="s">
        <v>84</v>
      </c>
      <c r="AY1188" s="22" t="s">
        <v>162</v>
      </c>
      <c r="BE1188" s="202">
        <f t="shared" si="64"/>
        <v>0</v>
      </c>
      <c r="BF1188" s="202">
        <f t="shared" si="65"/>
        <v>0</v>
      </c>
      <c r="BG1188" s="202">
        <f t="shared" si="66"/>
        <v>0</v>
      </c>
      <c r="BH1188" s="202">
        <f t="shared" si="67"/>
        <v>0</v>
      </c>
      <c r="BI1188" s="202">
        <f t="shared" si="68"/>
        <v>0</v>
      </c>
      <c r="BJ1188" s="22" t="s">
        <v>82</v>
      </c>
      <c r="BK1188" s="202">
        <f t="shared" si="69"/>
        <v>0</v>
      </c>
      <c r="BL1188" s="22" t="s">
        <v>249</v>
      </c>
      <c r="BM1188" s="22" t="s">
        <v>2177</v>
      </c>
    </row>
    <row r="1189" spans="2:65" s="1" customFormat="1" ht="22.5" customHeight="1">
      <c r="B1189" s="39"/>
      <c r="C1189" s="230" t="s">
        <v>2178</v>
      </c>
      <c r="D1189" s="230" t="s">
        <v>275</v>
      </c>
      <c r="E1189" s="231" t="s">
        <v>2179</v>
      </c>
      <c r="F1189" s="232" t="s">
        <v>2180</v>
      </c>
      <c r="G1189" s="233" t="s">
        <v>357</v>
      </c>
      <c r="H1189" s="234">
        <v>4</v>
      </c>
      <c r="I1189" s="235"/>
      <c r="J1189" s="236">
        <f t="shared" si="60"/>
        <v>0</v>
      </c>
      <c r="K1189" s="232" t="s">
        <v>168</v>
      </c>
      <c r="L1189" s="237"/>
      <c r="M1189" s="238" t="s">
        <v>21</v>
      </c>
      <c r="N1189" s="239" t="s">
        <v>45</v>
      </c>
      <c r="O1189" s="40"/>
      <c r="P1189" s="200">
        <f t="shared" si="61"/>
        <v>0</v>
      </c>
      <c r="Q1189" s="200">
        <v>4.7000000000000002E-3</v>
      </c>
      <c r="R1189" s="200">
        <f t="shared" si="62"/>
        <v>1.8800000000000001E-2</v>
      </c>
      <c r="S1189" s="200">
        <v>0</v>
      </c>
      <c r="T1189" s="201">
        <f t="shared" si="63"/>
        <v>0</v>
      </c>
      <c r="AR1189" s="22" t="s">
        <v>340</v>
      </c>
      <c r="AT1189" s="22" t="s">
        <v>275</v>
      </c>
      <c r="AU1189" s="22" t="s">
        <v>84</v>
      </c>
      <c r="AY1189" s="22" t="s">
        <v>162</v>
      </c>
      <c r="BE1189" s="202">
        <f t="shared" si="64"/>
        <v>0</v>
      </c>
      <c r="BF1189" s="202">
        <f t="shared" si="65"/>
        <v>0</v>
      </c>
      <c r="BG1189" s="202">
        <f t="shared" si="66"/>
        <v>0</v>
      </c>
      <c r="BH1189" s="202">
        <f t="shared" si="67"/>
        <v>0</v>
      </c>
      <c r="BI1189" s="202">
        <f t="shared" si="68"/>
        <v>0</v>
      </c>
      <c r="BJ1189" s="22" t="s">
        <v>82</v>
      </c>
      <c r="BK1189" s="202">
        <f t="shared" si="69"/>
        <v>0</v>
      </c>
      <c r="BL1189" s="22" t="s">
        <v>249</v>
      </c>
      <c r="BM1189" s="22" t="s">
        <v>2181</v>
      </c>
    </row>
    <row r="1190" spans="2:65" s="1" customFormat="1" ht="22.5" customHeight="1">
      <c r="B1190" s="39"/>
      <c r="C1190" s="191" t="s">
        <v>2182</v>
      </c>
      <c r="D1190" s="191" t="s">
        <v>164</v>
      </c>
      <c r="E1190" s="192" t="s">
        <v>2183</v>
      </c>
      <c r="F1190" s="193" t="s">
        <v>2184</v>
      </c>
      <c r="G1190" s="194" t="s">
        <v>357</v>
      </c>
      <c r="H1190" s="195">
        <v>4</v>
      </c>
      <c r="I1190" s="196"/>
      <c r="J1190" s="197">
        <f t="shared" si="60"/>
        <v>0</v>
      </c>
      <c r="K1190" s="193" t="s">
        <v>168</v>
      </c>
      <c r="L1190" s="59"/>
      <c r="M1190" s="198" t="s">
        <v>21</v>
      </c>
      <c r="N1190" s="199" t="s">
        <v>45</v>
      </c>
      <c r="O1190" s="40"/>
      <c r="P1190" s="200">
        <f t="shared" si="61"/>
        <v>0</v>
      </c>
      <c r="Q1190" s="200">
        <v>0</v>
      </c>
      <c r="R1190" s="200">
        <f t="shared" si="62"/>
        <v>0</v>
      </c>
      <c r="S1190" s="200">
        <v>0</v>
      </c>
      <c r="T1190" s="201">
        <f t="shared" si="63"/>
        <v>0</v>
      </c>
      <c r="AR1190" s="22" t="s">
        <v>249</v>
      </c>
      <c r="AT1190" s="22" t="s">
        <v>164</v>
      </c>
      <c r="AU1190" s="22" t="s">
        <v>84</v>
      </c>
      <c r="AY1190" s="22" t="s">
        <v>162</v>
      </c>
      <c r="BE1190" s="202">
        <f t="shared" si="64"/>
        <v>0</v>
      </c>
      <c r="BF1190" s="202">
        <f t="shared" si="65"/>
        <v>0</v>
      </c>
      <c r="BG1190" s="202">
        <f t="shared" si="66"/>
        <v>0</v>
      </c>
      <c r="BH1190" s="202">
        <f t="shared" si="67"/>
        <v>0</v>
      </c>
      <c r="BI1190" s="202">
        <f t="shared" si="68"/>
        <v>0</v>
      </c>
      <c r="BJ1190" s="22" t="s">
        <v>82</v>
      </c>
      <c r="BK1190" s="202">
        <f t="shared" si="69"/>
        <v>0</v>
      </c>
      <c r="BL1190" s="22" t="s">
        <v>249</v>
      </c>
      <c r="BM1190" s="22" t="s">
        <v>2185</v>
      </c>
    </row>
    <row r="1191" spans="2:65" s="1" customFormat="1" ht="22.5" customHeight="1">
      <c r="B1191" s="39"/>
      <c r="C1191" s="230" t="s">
        <v>2186</v>
      </c>
      <c r="D1191" s="230" t="s">
        <v>275</v>
      </c>
      <c r="E1191" s="231" t="s">
        <v>2187</v>
      </c>
      <c r="F1191" s="232" t="s">
        <v>2188</v>
      </c>
      <c r="G1191" s="233" t="s">
        <v>357</v>
      </c>
      <c r="H1191" s="234">
        <v>4</v>
      </c>
      <c r="I1191" s="235"/>
      <c r="J1191" s="236">
        <f t="shared" si="60"/>
        <v>0</v>
      </c>
      <c r="K1191" s="232" t="s">
        <v>168</v>
      </c>
      <c r="L1191" s="237"/>
      <c r="M1191" s="238" t="s">
        <v>21</v>
      </c>
      <c r="N1191" s="239" t="s">
        <v>45</v>
      </c>
      <c r="O1191" s="40"/>
      <c r="P1191" s="200">
        <f t="shared" si="61"/>
        <v>0</v>
      </c>
      <c r="Q1191" s="200">
        <v>2.1000000000000001E-4</v>
      </c>
      <c r="R1191" s="200">
        <f t="shared" si="62"/>
        <v>8.4000000000000003E-4</v>
      </c>
      <c r="S1191" s="200">
        <v>0</v>
      </c>
      <c r="T1191" s="201">
        <f t="shared" si="63"/>
        <v>0</v>
      </c>
      <c r="AR1191" s="22" t="s">
        <v>340</v>
      </c>
      <c r="AT1191" s="22" t="s">
        <v>275</v>
      </c>
      <c r="AU1191" s="22" t="s">
        <v>84</v>
      </c>
      <c r="AY1191" s="22" t="s">
        <v>162</v>
      </c>
      <c r="BE1191" s="202">
        <f t="shared" si="64"/>
        <v>0</v>
      </c>
      <c r="BF1191" s="202">
        <f t="shared" si="65"/>
        <v>0</v>
      </c>
      <c r="BG1191" s="202">
        <f t="shared" si="66"/>
        <v>0</v>
      </c>
      <c r="BH1191" s="202">
        <f t="shared" si="67"/>
        <v>0</v>
      </c>
      <c r="BI1191" s="202">
        <f t="shared" si="68"/>
        <v>0</v>
      </c>
      <c r="BJ1191" s="22" t="s">
        <v>82</v>
      </c>
      <c r="BK1191" s="202">
        <f t="shared" si="69"/>
        <v>0</v>
      </c>
      <c r="BL1191" s="22" t="s">
        <v>249</v>
      </c>
      <c r="BM1191" s="22" t="s">
        <v>2189</v>
      </c>
    </row>
    <row r="1192" spans="2:65" s="1" customFormat="1" ht="31.5" customHeight="1">
      <c r="B1192" s="39"/>
      <c r="C1192" s="191" t="s">
        <v>2190</v>
      </c>
      <c r="D1192" s="191" t="s">
        <v>164</v>
      </c>
      <c r="E1192" s="192" t="s">
        <v>2191</v>
      </c>
      <c r="F1192" s="193" t="s">
        <v>2192</v>
      </c>
      <c r="G1192" s="194" t="s">
        <v>357</v>
      </c>
      <c r="H1192" s="195">
        <v>6</v>
      </c>
      <c r="I1192" s="196"/>
      <c r="J1192" s="197">
        <f t="shared" si="60"/>
        <v>0</v>
      </c>
      <c r="K1192" s="193" t="s">
        <v>168</v>
      </c>
      <c r="L1192" s="59"/>
      <c r="M1192" s="198" t="s">
        <v>21</v>
      </c>
      <c r="N1192" s="199" t="s">
        <v>45</v>
      </c>
      <c r="O1192" s="40"/>
      <c r="P1192" s="200">
        <f t="shared" si="61"/>
        <v>0</v>
      </c>
      <c r="Q1192" s="200">
        <v>0</v>
      </c>
      <c r="R1192" s="200">
        <f t="shared" si="62"/>
        <v>0</v>
      </c>
      <c r="S1192" s="200">
        <v>0</v>
      </c>
      <c r="T1192" s="201">
        <f t="shared" si="63"/>
        <v>0</v>
      </c>
      <c r="AR1192" s="22" t="s">
        <v>249</v>
      </c>
      <c r="AT1192" s="22" t="s">
        <v>164</v>
      </c>
      <c r="AU1192" s="22" t="s">
        <v>84</v>
      </c>
      <c r="AY1192" s="22" t="s">
        <v>162</v>
      </c>
      <c r="BE1192" s="202">
        <f t="shared" si="64"/>
        <v>0</v>
      </c>
      <c r="BF1192" s="202">
        <f t="shared" si="65"/>
        <v>0</v>
      </c>
      <c r="BG1192" s="202">
        <f t="shared" si="66"/>
        <v>0</v>
      </c>
      <c r="BH1192" s="202">
        <f t="shared" si="67"/>
        <v>0</v>
      </c>
      <c r="BI1192" s="202">
        <f t="shared" si="68"/>
        <v>0</v>
      </c>
      <c r="BJ1192" s="22" t="s">
        <v>82</v>
      </c>
      <c r="BK1192" s="202">
        <f t="shared" si="69"/>
        <v>0</v>
      </c>
      <c r="BL1192" s="22" t="s">
        <v>249</v>
      </c>
      <c r="BM1192" s="22" t="s">
        <v>2193</v>
      </c>
    </row>
    <row r="1193" spans="2:65" s="11" customFormat="1" ht="13.5">
      <c r="B1193" s="203"/>
      <c r="C1193" s="204"/>
      <c r="D1193" s="205" t="s">
        <v>171</v>
      </c>
      <c r="E1193" s="206" t="s">
        <v>21</v>
      </c>
      <c r="F1193" s="207" t="s">
        <v>2194</v>
      </c>
      <c r="G1193" s="204"/>
      <c r="H1193" s="208" t="s">
        <v>21</v>
      </c>
      <c r="I1193" s="209"/>
      <c r="J1193" s="204"/>
      <c r="K1193" s="204"/>
      <c r="L1193" s="210"/>
      <c r="M1193" s="211"/>
      <c r="N1193" s="212"/>
      <c r="O1193" s="212"/>
      <c r="P1193" s="212"/>
      <c r="Q1193" s="212"/>
      <c r="R1193" s="212"/>
      <c r="S1193" s="212"/>
      <c r="T1193" s="213"/>
      <c r="AT1193" s="214" t="s">
        <v>171</v>
      </c>
      <c r="AU1193" s="214" t="s">
        <v>84</v>
      </c>
      <c r="AV1193" s="11" t="s">
        <v>82</v>
      </c>
      <c r="AW1193" s="11" t="s">
        <v>37</v>
      </c>
      <c r="AX1193" s="11" t="s">
        <v>74</v>
      </c>
      <c r="AY1193" s="214" t="s">
        <v>162</v>
      </c>
    </row>
    <row r="1194" spans="2:65" s="12" customFormat="1" ht="13.5">
      <c r="B1194" s="215"/>
      <c r="C1194" s="216"/>
      <c r="D1194" s="226" t="s">
        <v>171</v>
      </c>
      <c r="E1194" s="227" t="s">
        <v>21</v>
      </c>
      <c r="F1194" s="228" t="s">
        <v>194</v>
      </c>
      <c r="G1194" s="216"/>
      <c r="H1194" s="229">
        <v>6</v>
      </c>
      <c r="I1194" s="220"/>
      <c r="J1194" s="216"/>
      <c r="K1194" s="216"/>
      <c r="L1194" s="221"/>
      <c r="M1194" s="222"/>
      <c r="N1194" s="223"/>
      <c r="O1194" s="223"/>
      <c r="P1194" s="223"/>
      <c r="Q1194" s="223"/>
      <c r="R1194" s="223"/>
      <c r="S1194" s="223"/>
      <c r="T1194" s="224"/>
      <c r="AT1194" s="225" t="s">
        <v>171</v>
      </c>
      <c r="AU1194" s="225" t="s">
        <v>84</v>
      </c>
      <c r="AV1194" s="12" t="s">
        <v>84</v>
      </c>
      <c r="AW1194" s="12" t="s">
        <v>37</v>
      </c>
      <c r="AX1194" s="12" t="s">
        <v>74</v>
      </c>
      <c r="AY1194" s="225" t="s">
        <v>162</v>
      </c>
    </row>
    <row r="1195" spans="2:65" s="1" customFormat="1" ht="22.5" customHeight="1">
      <c r="B1195" s="39"/>
      <c r="C1195" s="230" t="s">
        <v>2195</v>
      </c>
      <c r="D1195" s="230" t="s">
        <v>275</v>
      </c>
      <c r="E1195" s="231" t="s">
        <v>2196</v>
      </c>
      <c r="F1195" s="232" t="s">
        <v>2197</v>
      </c>
      <c r="G1195" s="233" t="s">
        <v>357</v>
      </c>
      <c r="H1195" s="234">
        <v>12</v>
      </c>
      <c r="I1195" s="235"/>
      <c r="J1195" s="236">
        <f>ROUND(I1195*H1195,2)</f>
        <v>0</v>
      </c>
      <c r="K1195" s="232" t="s">
        <v>168</v>
      </c>
      <c r="L1195" s="237"/>
      <c r="M1195" s="238" t="s">
        <v>21</v>
      </c>
      <c r="N1195" s="239" t="s">
        <v>45</v>
      </c>
      <c r="O1195" s="40"/>
      <c r="P1195" s="200">
        <f>O1195*H1195</f>
        <v>0</v>
      </c>
      <c r="Q1195" s="200">
        <v>9.8999999999999999E-4</v>
      </c>
      <c r="R1195" s="200">
        <f>Q1195*H1195</f>
        <v>1.188E-2</v>
      </c>
      <c r="S1195" s="200">
        <v>0</v>
      </c>
      <c r="T1195" s="201">
        <f>S1195*H1195</f>
        <v>0</v>
      </c>
      <c r="AR1195" s="22" t="s">
        <v>340</v>
      </c>
      <c r="AT1195" s="22" t="s">
        <v>275</v>
      </c>
      <c r="AU1195" s="22" t="s">
        <v>84</v>
      </c>
      <c r="AY1195" s="22" t="s">
        <v>162</v>
      </c>
      <c r="BE1195" s="202">
        <f>IF(N1195="základní",J1195,0)</f>
        <v>0</v>
      </c>
      <c r="BF1195" s="202">
        <f>IF(N1195="snížená",J1195,0)</f>
        <v>0</v>
      </c>
      <c r="BG1195" s="202">
        <f>IF(N1195="zákl. přenesená",J1195,0)</f>
        <v>0</v>
      </c>
      <c r="BH1195" s="202">
        <f>IF(N1195="sníž. přenesená",J1195,0)</f>
        <v>0</v>
      </c>
      <c r="BI1195" s="202">
        <f>IF(N1195="nulová",J1195,0)</f>
        <v>0</v>
      </c>
      <c r="BJ1195" s="22" t="s">
        <v>82</v>
      </c>
      <c r="BK1195" s="202">
        <f>ROUND(I1195*H1195,2)</f>
        <v>0</v>
      </c>
      <c r="BL1195" s="22" t="s">
        <v>249</v>
      </c>
      <c r="BM1195" s="22" t="s">
        <v>2198</v>
      </c>
    </row>
    <row r="1196" spans="2:65" s="1" customFormat="1" ht="22.5" customHeight="1">
      <c r="B1196" s="39"/>
      <c r="C1196" s="191" t="s">
        <v>2199</v>
      </c>
      <c r="D1196" s="191" t="s">
        <v>164</v>
      </c>
      <c r="E1196" s="192" t="s">
        <v>2200</v>
      </c>
      <c r="F1196" s="193" t="s">
        <v>2201</v>
      </c>
      <c r="G1196" s="194" t="s">
        <v>357</v>
      </c>
      <c r="H1196" s="195">
        <v>39</v>
      </c>
      <c r="I1196" s="196"/>
      <c r="J1196" s="197">
        <f>ROUND(I1196*H1196,2)</f>
        <v>0</v>
      </c>
      <c r="K1196" s="193" t="s">
        <v>168</v>
      </c>
      <c r="L1196" s="59"/>
      <c r="M1196" s="198" t="s">
        <v>21</v>
      </c>
      <c r="N1196" s="199" t="s">
        <v>45</v>
      </c>
      <c r="O1196" s="40"/>
      <c r="P1196" s="200">
        <f>O1196*H1196</f>
        <v>0</v>
      </c>
      <c r="Q1196" s="200">
        <v>0</v>
      </c>
      <c r="R1196" s="200">
        <f>Q1196*H1196</f>
        <v>0</v>
      </c>
      <c r="S1196" s="200">
        <v>0</v>
      </c>
      <c r="T1196" s="201">
        <f>S1196*H1196</f>
        <v>0</v>
      </c>
      <c r="AR1196" s="22" t="s">
        <v>249</v>
      </c>
      <c r="AT1196" s="22" t="s">
        <v>164</v>
      </c>
      <c r="AU1196" s="22" t="s">
        <v>84</v>
      </c>
      <c r="AY1196" s="22" t="s">
        <v>162</v>
      </c>
      <c r="BE1196" s="202">
        <f>IF(N1196="základní",J1196,0)</f>
        <v>0</v>
      </c>
      <c r="BF1196" s="202">
        <f>IF(N1196="snížená",J1196,0)</f>
        <v>0</v>
      </c>
      <c r="BG1196" s="202">
        <f>IF(N1196="zákl. přenesená",J1196,0)</f>
        <v>0</v>
      </c>
      <c r="BH1196" s="202">
        <f>IF(N1196="sníž. přenesená",J1196,0)</f>
        <v>0</v>
      </c>
      <c r="BI1196" s="202">
        <f>IF(N1196="nulová",J1196,0)</f>
        <v>0</v>
      </c>
      <c r="BJ1196" s="22" t="s">
        <v>82</v>
      </c>
      <c r="BK1196" s="202">
        <f>ROUND(I1196*H1196,2)</f>
        <v>0</v>
      </c>
      <c r="BL1196" s="22" t="s">
        <v>249</v>
      </c>
      <c r="BM1196" s="22" t="s">
        <v>2202</v>
      </c>
    </row>
    <row r="1197" spans="2:65" s="12" customFormat="1" ht="13.5">
      <c r="B1197" s="215"/>
      <c r="C1197" s="216"/>
      <c r="D1197" s="226" t="s">
        <v>171</v>
      </c>
      <c r="E1197" s="227" t="s">
        <v>21</v>
      </c>
      <c r="F1197" s="228" t="s">
        <v>2203</v>
      </c>
      <c r="G1197" s="216"/>
      <c r="H1197" s="229">
        <v>39</v>
      </c>
      <c r="I1197" s="220"/>
      <c r="J1197" s="216"/>
      <c r="K1197" s="216"/>
      <c r="L1197" s="221"/>
      <c r="M1197" s="222"/>
      <c r="N1197" s="223"/>
      <c r="O1197" s="223"/>
      <c r="P1197" s="223"/>
      <c r="Q1197" s="223"/>
      <c r="R1197" s="223"/>
      <c r="S1197" s="223"/>
      <c r="T1197" s="224"/>
      <c r="AT1197" s="225" t="s">
        <v>171</v>
      </c>
      <c r="AU1197" s="225" t="s">
        <v>84</v>
      </c>
      <c r="AV1197" s="12" t="s">
        <v>84</v>
      </c>
      <c r="AW1197" s="12" t="s">
        <v>37</v>
      </c>
      <c r="AX1197" s="12" t="s">
        <v>74</v>
      </c>
      <c r="AY1197" s="225" t="s">
        <v>162</v>
      </c>
    </row>
    <row r="1198" spans="2:65" s="1" customFormat="1" ht="22.5" customHeight="1">
      <c r="B1198" s="39"/>
      <c r="C1198" s="230" t="s">
        <v>2204</v>
      </c>
      <c r="D1198" s="230" t="s">
        <v>275</v>
      </c>
      <c r="E1198" s="231" t="s">
        <v>2205</v>
      </c>
      <c r="F1198" s="232" t="s">
        <v>2206</v>
      </c>
      <c r="G1198" s="233" t="s">
        <v>357</v>
      </c>
      <c r="H1198" s="234">
        <v>39</v>
      </c>
      <c r="I1198" s="235"/>
      <c r="J1198" s="236">
        <f>ROUND(I1198*H1198,2)</f>
        <v>0</v>
      </c>
      <c r="K1198" s="232" t="s">
        <v>168</v>
      </c>
      <c r="L1198" s="237"/>
      <c r="M1198" s="238" t="s">
        <v>21</v>
      </c>
      <c r="N1198" s="239" t="s">
        <v>45</v>
      </c>
      <c r="O1198" s="40"/>
      <c r="P1198" s="200">
        <f>O1198*H1198</f>
        <v>0</v>
      </c>
      <c r="Q1198" s="200">
        <v>4.4999999999999999E-4</v>
      </c>
      <c r="R1198" s="200">
        <f>Q1198*H1198</f>
        <v>1.755E-2</v>
      </c>
      <c r="S1198" s="200">
        <v>0</v>
      </c>
      <c r="T1198" s="201">
        <f>S1198*H1198</f>
        <v>0</v>
      </c>
      <c r="AR1198" s="22" t="s">
        <v>340</v>
      </c>
      <c r="AT1198" s="22" t="s">
        <v>275</v>
      </c>
      <c r="AU1198" s="22" t="s">
        <v>84</v>
      </c>
      <c r="AY1198" s="22" t="s">
        <v>162</v>
      </c>
      <c r="BE1198" s="202">
        <f>IF(N1198="základní",J1198,0)</f>
        <v>0</v>
      </c>
      <c r="BF1198" s="202">
        <f>IF(N1198="snížená",J1198,0)</f>
        <v>0</v>
      </c>
      <c r="BG1198" s="202">
        <f>IF(N1198="zákl. přenesená",J1198,0)</f>
        <v>0</v>
      </c>
      <c r="BH1198" s="202">
        <f>IF(N1198="sníž. přenesená",J1198,0)</f>
        <v>0</v>
      </c>
      <c r="BI1198" s="202">
        <f>IF(N1198="nulová",J1198,0)</f>
        <v>0</v>
      </c>
      <c r="BJ1198" s="22" t="s">
        <v>82</v>
      </c>
      <c r="BK1198" s="202">
        <f>ROUND(I1198*H1198,2)</f>
        <v>0</v>
      </c>
      <c r="BL1198" s="22" t="s">
        <v>249</v>
      </c>
      <c r="BM1198" s="22" t="s">
        <v>2207</v>
      </c>
    </row>
    <row r="1199" spans="2:65" s="1" customFormat="1" ht="22.5" customHeight="1">
      <c r="B1199" s="39"/>
      <c r="C1199" s="191" t="s">
        <v>2208</v>
      </c>
      <c r="D1199" s="191" t="s">
        <v>164</v>
      </c>
      <c r="E1199" s="192" t="s">
        <v>2209</v>
      </c>
      <c r="F1199" s="193" t="s">
        <v>2210</v>
      </c>
      <c r="G1199" s="194" t="s">
        <v>357</v>
      </c>
      <c r="H1199" s="195">
        <v>1</v>
      </c>
      <c r="I1199" s="196"/>
      <c r="J1199" s="197">
        <f>ROUND(I1199*H1199,2)</f>
        <v>0</v>
      </c>
      <c r="K1199" s="193" t="s">
        <v>168</v>
      </c>
      <c r="L1199" s="59"/>
      <c r="M1199" s="198" t="s">
        <v>21</v>
      </c>
      <c r="N1199" s="199" t="s">
        <v>45</v>
      </c>
      <c r="O1199" s="40"/>
      <c r="P1199" s="200">
        <f>O1199*H1199</f>
        <v>0</v>
      </c>
      <c r="Q1199" s="200">
        <v>0</v>
      </c>
      <c r="R1199" s="200">
        <f>Q1199*H1199</f>
        <v>0</v>
      </c>
      <c r="S1199" s="200">
        <v>0</v>
      </c>
      <c r="T1199" s="201">
        <f>S1199*H1199</f>
        <v>0</v>
      </c>
      <c r="AR1199" s="22" t="s">
        <v>249</v>
      </c>
      <c r="AT1199" s="22" t="s">
        <v>164</v>
      </c>
      <c r="AU1199" s="22" t="s">
        <v>84</v>
      </c>
      <c r="AY1199" s="22" t="s">
        <v>162</v>
      </c>
      <c r="BE1199" s="202">
        <f>IF(N1199="základní",J1199,0)</f>
        <v>0</v>
      </c>
      <c r="BF1199" s="202">
        <f>IF(N1199="snížená",J1199,0)</f>
        <v>0</v>
      </c>
      <c r="BG1199" s="202">
        <f>IF(N1199="zákl. přenesená",J1199,0)</f>
        <v>0</v>
      </c>
      <c r="BH1199" s="202">
        <f>IF(N1199="sníž. přenesená",J1199,0)</f>
        <v>0</v>
      </c>
      <c r="BI1199" s="202">
        <f>IF(N1199="nulová",J1199,0)</f>
        <v>0</v>
      </c>
      <c r="BJ1199" s="22" t="s">
        <v>82</v>
      </c>
      <c r="BK1199" s="202">
        <f>ROUND(I1199*H1199,2)</f>
        <v>0</v>
      </c>
      <c r="BL1199" s="22" t="s">
        <v>249</v>
      </c>
      <c r="BM1199" s="22" t="s">
        <v>2211</v>
      </c>
    </row>
    <row r="1200" spans="2:65" s="1" customFormat="1" ht="22.5" customHeight="1">
      <c r="B1200" s="39"/>
      <c r="C1200" s="191" t="s">
        <v>2212</v>
      </c>
      <c r="D1200" s="191" t="s">
        <v>164</v>
      </c>
      <c r="E1200" s="192" t="s">
        <v>2213</v>
      </c>
      <c r="F1200" s="193" t="s">
        <v>2214</v>
      </c>
      <c r="G1200" s="194" t="s">
        <v>357</v>
      </c>
      <c r="H1200" s="195">
        <v>14</v>
      </c>
      <c r="I1200" s="196"/>
      <c r="J1200" s="197">
        <f>ROUND(I1200*H1200,2)</f>
        <v>0</v>
      </c>
      <c r="K1200" s="193" t="s">
        <v>168</v>
      </c>
      <c r="L1200" s="59"/>
      <c r="M1200" s="198" t="s">
        <v>21</v>
      </c>
      <c r="N1200" s="199" t="s">
        <v>45</v>
      </c>
      <c r="O1200" s="40"/>
      <c r="P1200" s="200">
        <f>O1200*H1200</f>
        <v>0</v>
      </c>
      <c r="Q1200" s="200">
        <v>0</v>
      </c>
      <c r="R1200" s="200">
        <f>Q1200*H1200</f>
        <v>0</v>
      </c>
      <c r="S1200" s="200">
        <v>0</v>
      </c>
      <c r="T1200" s="201">
        <f>S1200*H1200</f>
        <v>0</v>
      </c>
      <c r="AR1200" s="22" t="s">
        <v>249</v>
      </c>
      <c r="AT1200" s="22" t="s">
        <v>164</v>
      </c>
      <c r="AU1200" s="22" t="s">
        <v>84</v>
      </c>
      <c r="AY1200" s="22" t="s">
        <v>162</v>
      </c>
      <c r="BE1200" s="202">
        <f>IF(N1200="základní",J1200,0)</f>
        <v>0</v>
      </c>
      <c r="BF1200" s="202">
        <f>IF(N1200="snížená",J1200,0)</f>
        <v>0</v>
      </c>
      <c r="BG1200" s="202">
        <f>IF(N1200="zákl. přenesená",J1200,0)</f>
        <v>0</v>
      </c>
      <c r="BH1200" s="202">
        <f>IF(N1200="sníž. přenesená",J1200,0)</f>
        <v>0</v>
      </c>
      <c r="BI1200" s="202">
        <f>IF(N1200="nulová",J1200,0)</f>
        <v>0</v>
      </c>
      <c r="BJ1200" s="22" t="s">
        <v>82</v>
      </c>
      <c r="BK1200" s="202">
        <f>ROUND(I1200*H1200,2)</f>
        <v>0</v>
      </c>
      <c r="BL1200" s="22" t="s">
        <v>249</v>
      </c>
      <c r="BM1200" s="22" t="s">
        <v>2215</v>
      </c>
    </row>
    <row r="1201" spans="2:65" s="1" customFormat="1" ht="31.5" customHeight="1">
      <c r="B1201" s="39"/>
      <c r="C1201" s="191" t="s">
        <v>2216</v>
      </c>
      <c r="D1201" s="191" t="s">
        <v>164</v>
      </c>
      <c r="E1201" s="192" t="s">
        <v>2217</v>
      </c>
      <c r="F1201" s="193" t="s">
        <v>2218</v>
      </c>
      <c r="G1201" s="194" t="s">
        <v>357</v>
      </c>
      <c r="H1201" s="195">
        <v>30</v>
      </c>
      <c r="I1201" s="196"/>
      <c r="J1201" s="197">
        <f>ROUND(I1201*H1201,2)</f>
        <v>0</v>
      </c>
      <c r="K1201" s="193" t="s">
        <v>168</v>
      </c>
      <c r="L1201" s="59"/>
      <c r="M1201" s="198" t="s">
        <v>21</v>
      </c>
      <c r="N1201" s="199" t="s">
        <v>45</v>
      </c>
      <c r="O1201" s="40"/>
      <c r="P1201" s="200">
        <f>O1201*H1201</f>
        <v>0</v>
      </c>
      <c r="Q1201" s="200">
        <v>0</v>
      </c>
      <c r="R1201" s="200">
        <f>Q1201*H1201</f>
        <v>0</v>
      </c>
      <c r="S1201" s="200">
        <v>0</v>
      </c>
      <c r="T1201" s="201">
        <f>S1201*H1201</f>
        <v>0</v>
      </c>
      <c r="AR1201" s="22" t="s">
        <v>249</v>
      </c>
      <c r="AT1201" s="22" t="s">
        <v>164</v>
      </c>
      <c r="AU1201" s="22" t="s">
        <v>84</v>
      </c>
      <c r="AY1201" s="22" t="s">
        <v>162</v>
      </c>
      <c r="BE1201" s="202">
        <f>IF(N1201="základní",J1201,0)</f>
        <v>0</v>
      </c>
      <c r="BF1201" s="202">
        <f>IF(N1201="snížená",J1201,0)</f>
        <v>0</v>
      </c>
      <c r="BG1201" s="202">
        <f>IF(N1201="zákl. přenesená",J1201,0)</f>
        <v>0</v>
      </c>
      <c r="BH1201" s="202">
        <f>IF(N1201="sníž. přenesená",J1201,0)</f>
        <v>0</v>
      </c>
      <c r="BI1201" s="202">
        <f>IF(N1201="nulová",J1201,0)</f>
        <v>0</v>
      </c>
      <c r="BJ1201" s="22" t="s">
        <v>82</v>
      </c>
      <c r="BK1201" s="202">
        <f>ROUND(I1201*H1201,2)</f>
        <v>0</v>
      </c>
      <c r="BL1201" s="22" t="s">
        <v>249</v>
      </c>
      <c r="BM1201" s="22" t="s">
        <v>2219</v>
      </c>
    </row>
    <row r="1202" spans="2:65" s="1" customFormat="1" ht="22.5" customHeight="1">
      <c r="B1202" s="39"/>
      <c r="C1202" s="230" t="s">
        <v>2220</v>
      </c>
      <c r="D1202" s="230" t="s">
        <v>275</v>
      </c>
      <c r="E1202" s="231" t="s">
        <v>2221</v>
      </c>
      <c r="F1202" s="232" t="s">
        <v>2222</v>
      </c>
      <c r="G1202" s="233" t="s">
        <v>182</v>
      </c>
      <c r="H1202" s="234">
        <v>88.536000000000001</v>
      </c>
      <c r="I1202" s="235"/>
      <c r="J1202" s="236">
        <f>ROUND(I1202*H1202,2)</f>
        <v>0</v>
      </c>
      <c r="K1202" s="232" t="s">
        <v>168</v>
      </c>
      <c r="L1202" s="237"/>
      <c r="M1202" s="238" t="s">
        <v>21</v>
      </c>
      <c r="N1202" s="239" t="s">
        <v>45</v>
      </c>
      <c r="O1202" s="40"/>
      <c r="P1202" s="200">
        <f>O1202*H1202</f>
        <v>0</v>
      </c>
      <c r="Q1202" s="200">
        <v>1.8E-3</v>
      </c>
      <c r="R1202" s="200">
        <f>Q1202*H1202</f>
        <v>0.1593648</v>
      </c>
      <c r="S1202" s="200">
        <v>0</v>
      </c>
      <c r="T1202" s="201">
        <f>S1202*H1202</f>
        <v>0</v>
      </c>
      <c r="AR1202" s="22" t="s">
        <v>340</v>
      </c>
      <c r="AT1202" s="22" t="s">
        <v>275</v>
      </c>
      <c r="AU1202" s="22" t="s">
        <v>84</v>
      </c>
      <c r="AY1202" s="22" t="s">
        <v>162</v>
      </c>
      <c r="BE1202" s="202">
        <f>IF(N1202="základní",J1202,0)</f>
        <v>0</v>
      </c>
      <c r="BF1202" s="202">
        <f>IF(N1202="snížená",J1202,0)</f>
        <v>0</v>
      </c>
      <c r="BG1202" s="202">
        <f>IF(N1202="zákl. přenesená",J1202,0)</f>
        <v>0</v>
      </c>
      <c r="BH1202" s="202">
        <f>IF(N1202="sníž. přenesená",J1202,0)</f>
        <v>0</v>
      </c>
      <c r="BI1202" s="202">
        <f>IF(N1202="nulová",J1202,0)</f>
        <v>0</v>
      </c>
      <c r="BJ1202" s="22" t="s">
        <v>82</v>
      </c>
      <c r="BK1202" s="202">
        <f>ROUND(I1202*H1202,2)</f>
        <v>0</v>
      </c>
      <c r="BL1202" s="22" t="s">
        <v>249</v>
      </c>
      <c r="BM1202" s="22" t="s">
        <v>2223</v>
      </c>
    </row>
    <row r="1203" spans="2:65" s="12" customFormat="1" ht="13.5">
      <c r="B1203" s="215"/>
      <c r="C1203" s="216"/>
      <c r="D1203" s="205" t="s">
        <v>171</v>
      </c>
      <c r="E1203" s="217" t="s">
        <v>21</v>
      </c>
      <c r="F1203" s="218" t="s">
        <v>2224</v>
      </c>
      <c r="G1203" s="216"/>
      <c r="H1203" s="219">
        <v>86.8</v>
      </c>
      <c r="I1203" s="220"/>
      <c r="J1203" s="216"/>
      <c r="K1203" s="216"/>
      <c r="L1203" s="221"/>
      <c r="M1203" s="222"/>
      <c r="N1203" s="223"/>
      <c r="O1203" s="223"/>
      <c r="P1203" s="223"/>
      <c r="Q1203" s="223"/>
      <c r="R1203" s="223"/>
      <c r="S1203" s="223"/>
      <c r="T1203" s="224"/>
      <c r="AT1203" s="225" t="s">
        <v>171</v>
      </c>
      <c r="AU1203" s="225" t="s">
        <v>84</v>
      </c>
      <c r="AV1203" s="12" t="s">
        <v>84</v>
      </c>
      <c r="AW1203" s="12" t="s">
        <v>37</v>
      </c>
      <c r="AX1203" s="12" t="s">
        <v>74</v>
      </c>
      <c r="AY1203" s="225" t="s">
        <v>162</v>
      </c>
    </row>
    <row r="1204" spans="2:65" s="12" customFormat="1" ht="13.5">
      <c r="B1204" s="215"/>
      <c r="C1204" s="216"/>
      <c r="D1204" s="226" t="s">
        <v>171</v>
      </c>
      <c r="E1204" s="216"/>
      <c r="F1204" s="228" t="s">
        <v>2225</v>
      </c>
      <c r="G1204" s="216"/>
      <c r="H1204" s="229">
        <v>88.536000000000001</v>
      </c>
      <c r="I1204" s="220"/>
      <c r="J1204" s="216"/>
      <c r="K1204" s="216"/>
      <c r="L1204" s="221"/>
      <c r="M1204" s="222"/>
      <c r="N1204" s="223"/>
      <c r="O1204" s="223"/>
      <c r="P1204" s="223"/>
      <c r="Q1204" s="223"/>
      <c r="R1204" s="223"/>
      <c r="S1204" s="223"/>
      <c r="T1204" s="224"/>
      <c r="AT1204" s="225" t="s">
        <v>171</v>
      </c>
      <c r="AU1204" s="225" t="s">
        <v>84</v>
      </c>
      <c r="AV1204" s="12" t="s">
        <v>84</v>
      </c>
      <c r="AW1204" s="12" t="s">
        <v>6</v>
      </c>
      <c r="AX1204" s="12" t="s">
        <v>82</v>
      </c>
      <c r="AY1204" s="225" t="s">
        <v>162</v>
      </c>
    </row>
    <row r="1205" spans="2:65" s="1" customFormat="1" ht="22.5" customHeight="1">
      <c r="B1205" s="39"/>
      <c r="C1205" s="230" t="s">
        <v>2226</v>
      </c>
      <c r="D1205" s="230" t="s">
        <v>275</v>
      </c>
      <c r="E1205" s="231" t="s">
        <v>2227</v>
      </c>
      <c r="F1205" s="232" t="s">
        <v>2228</v>
      </c>
      <c r="G1205" s="233" t="s">
        <v>357</v>
      </c>
      <c r="H1205" s="234">
        <v>90</v>
      </c>
      <c r="I1205" s="235"/>
      <c r="J1205" s="236">
        <f>ROUND(I1205*H1205,2)</f>
        <v>0</v>
      </c>
      <c r="K1205" s="232" t="s">
        <v>168</v>
      </c>
      <c r="L1205" s="237"/>
      <c r="M1205" s="238" t="s">
        <v>21</v>
      </c>
      <c r="N1205" s="239" t="s">
        <v>45</v>
      </c>
      <c r="O1205" s="40"/>
      <c r="P1205" s="200">
        <f>O1205*H1205</f>
        <v>0</v>
      </c>
      <c r="Q1205" s="200">
        <v>6.0000000000000002E-5</v>
      </c>
      <c r="R1205" s="200">
        <f>Q1205*H1205</f>
        <v>5.4000000000000003E-3</v>
      </c>
      <c r="S1205" s="200">
        <v>0</v>
      </c>
      <c r="T1205" s="201">
        <f>S1205*H1205</f>
        <v>0</v>
      </c>
      <c r="AR1205" s="22" t="s">
        <v>340</v>
      </c>
      <c r="AT1205" s="22" t="s">
        <v>275</v>
      </c>
      <c r="AU1205" s="22" t="s">
        <v>84</v>
      </c>
      <c r="AY1205" s="22" t="s">
        <v>162</v>
      </c>
      <c r="BE1205" s="202">
        <f>IF(N1205="základní",J1205,0)</f>
        <v>0</v>
      </c>
      <c r="BF1205" s="202">
        <f>IF(N1205="snížená",J1205,0)</f>
        <v>0</v>
      </c>
      <c r="BG1205" s="202">
        <f>IF(N1205="zákl. přenesená",J1205,0)</f>
        <v>0</v>
      </c>
      <c r="BH1205" s="202">
        <f>IF(N1205="sníž. přenesená",J1205,0)</f>
        <v>0</v>
      </c>
      <c r="BI1205" s="202">
        <f>IF(N1205="nulová",J1205,0)</f>
        <v>0</v>
      </c>
      <c r="BJ1205" s="22" t="s">
        <v>82</v>
      </c>
      <c r="BK1205" s="202">
        <f>ROUND(I1205*H1205,2)</f>
        <v>0</v>
      </c>
      <c r="BL1205" s="22" t="s">
        <v>249</v>
      </c>
      <c r="BM1205" s="22" t="s">
        <v>2229</v>
      </c>
    </row>
    <row r="1206" spans="2:65" s="1" customFormat="1" ht="31.5" customHeight="1">
      <c r="B1206" s="39"/>
      <c r="C1206" s="191" t="s">
        <v>2230</v>
      </c>
      <c r="D1206" s="191" t="s">
        <v>164</v>
      </c>
      <c r="E1206" s="192" t="s">
        <v>2231</v>
      </c>
      <c r="F1206" s="193" t="s">
        <v>2232</v>
      </c>
      <c r="G1206" s="194" t="s">
        <v>257</v>
      </c>
      <c r="H1206" s="195">
        <v>0.90200000000000002</v>
      </c>
      <c r="I1206" s="196"/>
      <c r="J1206" s="197">
        <f>ROUND(I1206*H1206,2)</f>
        <v>0</v>
      </c>
      <c r="K1206" s="193" t="s">
        <v>168</v>
      </c>
      <c r="L1206" s="59"/>
      <c r="M1206" s="198" t="s">
        <v>21</v>
      </c>
      <c r="N1206" s="199" t="s">
        <v>45</v>
      </c>
      <c r="O1206" s="40"/>
      <c r="P1206" s="200">
        <f>O1206*H1206</f>
        <v>0</v>
      </c>
      <c r="Q1206" s="200">
        <v>0</v>
      </c>
      <c r="R1206" s="200">
        <f>Q1206*H1206</f>
        <v>0</v>
      </c>
      <c r="S1206" s="200">
        <v>0</v>
      </c>
      <c r="T1206" s="201">
        <f>S1206*H1206</f>
        <v>0</v>
      </c>
      <c r="AR1206" s="22" t="s">
        <v>249</v>
      </c>
      <c r="AT1206" s="22" t="s">
        <v>164</v>
      </c>
      <c r="AU1206" s="22" t="s">
        <v>84</v>
      </c>
      <c r="AY1206" s="22" t="s">
        <v>162</v>
      </c>
      <c r="BE1206" s="202">
        <f>IF(N1206="základní",J1206,0)</f>
        <v>0</v>
      </c>
      <c r="BF1206" s="202">
        <f>IF(N1206="snížená",J1206,0)</f>
        <v>0</v>
      </c>
      <c r="BG1206" s="202">
        <f>IF(N1206="zákl. přenesená",J1206,0)</f>
        <v>0</v>
      </c>
      <c r="BH1206" s="202">
        <f>IF(N1206="sníž. přenesená",J1206,0)</f>
        <v>0</v>
      </c>
      <c r="BI1206" s="202">
        <f>IF(N1206="nulová",J1206,0)</f>
        <v>0</v>
      </c>
      <c r="BJ1206" s="22" t="s">
        <v>82</v>
      </c>
      <c r="BK1206" s="202">
        <f>ROUND(I1206*H1206,2)</f>
        <v>0</v>
      </c>
      <c r="BL1206" s="22" t="s">
        <v>249</v>
      </c>
      <c r="BM1206" s="22" t="s">
        <v>2233</v>
      </c>
    </row>
    <row r="1207" spans="2:65" s="10" customFormat="1" ht="29.85" customHeight="1">
      <c r="B1207" s="174"/>
      <c r="C1207" s="175"/>
      <c r="D1207" s="188" t="s">
        <v>73</v>
      </c>
      <c r="E1207" s="189" t="s">
        <v>2234</v>
      </c>
      <c r="F1207" s="189" t="s">
        <v>2235</v>
      </c>
      <c r="G1207" s="175"/>
      <c r="H1207" s="175"/>
      <c r="I1207" s="178"/>
      <c r="J1207" s="190">
        <f>BK1207</f>
        <v>0</v>
      </c>
      <c r="K1207" s="175"/>
      <c r="L1207" s="180"/>
      <c r="M1207" s="181"/>
      <c r="N1207" s="182"/>
      <c r="O1207" s="182"/>
      <c r="P1207" s="183">
        <f>SUM(P1208:P1260)</f>
        <v>0</v>
      </c>
      <c r="Q1207" s="182"/>
      <c r="R1207" s="183">
        <f>SUM(R1208:R1260)</f>
        <v>2.7743747460799995</v>
      </c>
      <c r="S1207" s="182"/>
      <c r="T1207" s="184">
        <f>SUM(T1208:T1260)</f>
        <v>0</v>
      </c>
      <c r="AR1207" s="185" t="s">
        <v>84</v>
      </c>
      <c r="AT1207" s="186" t="s">
        <v>73</v>
      </c>
      <c r="AU1207" s="186" t="s">
        <v>82</v>
      </c>
      <c r="AY1207" s="185" t="s">
        <v>162</v>
      </c>
      <c r="BK1207" s="187">
        <f>SUM(BK1208:BK1260)</f>
        <v>0</v>
      </c>
    </row>
    <row r="1208" spans="2:65" s="1" customFormat="1" ht="22.5" customHeight="1">
      <c r="B1208" s="39"/>
      <c r="C1208" s="191" t="s">
        <v>2236</v>
      </c>
      <c r="D1208" s="191" t="s">
        <v>164</v>
      </c>
      <c r="E1208" s="192" t="s">
        <v>2237</v>
      </c>
      <c r="F1208" s="193" t="s">
        <v>2238</v>
      </c>
      <c r="G1208" s="194" t="s">
        <v>182</v>
      </c>
      <c r="H1208" s="195">
        <v>14</v>
      </c>
      <c r="I1208" s="196"/>
      <c r="J1208" s="197">
        <f>ROUND(I1208*H1208,2)</f>
        <v>0</v>
      </c>
      <c r="K1208" s="193" t="s">
        <v>168</v>
      </c>
      <c r="L1208" s="59"/>
      <c r="M1208" s="198" t="s">
        <v>21</v>
      </c>
      <c r="N1208" s="199" t="s">
        <v>45</v>
      </c>
      <c r="O1208" s="40"/>
      <c r="P1208" s="200">
        <f>O1208*H1208</f>
        <v>0</v>
      </c>
      <c r="Q1208" s="200">
        <v>6.0000000000000002E-5</v>
      </c>
      <c r="R1208" s="200">
        <f>Q1208*H1208</f>
        <v>8.4000000000000003E-4</v>
      </c>
      <c r="S1208" s="200">
        <v>0</v>
      </c>
      <c r="T1208" s="201">
        <f>S1208*H1208</f>
        <v>0</v>
      </c>
      <c r="AR1208" s="22" t="s">
        <v>249</v>
      </c>
      <c r="AT1208" s="22" t="s">
        <v>164</v>
      </c>
      <c r="AU1208" s="22" t="s">
        <v>84</v>
      </c>
      <c r="AY1208" s="22" t="s">
        <v>162</v>
      </c>
      <c r="BE1208" s="202">
        <f>IF(N1208="základní",J1208,0)</f>
        <v>0</v>
      </c>
      <c r="BF1208" s="202">
        <f>IF(N1208="snížená",J1208,0)</f>
        <v>0</v>
      </c>
      <c r="BG1208" s="202">
        <f>IF(N1208="zákl. přenesená",J1208,0)</f>
        <v>0</v>
      </c>
      <c r="BH1208" s="202">
        <f>IF(N1208="sníž. přenesená",J1208,0)</f>
        <v>0</v>
      </c>
      <c r="BI1208" s="202">
        <f>IF(N1208="nulová",J1208,0)</f>
        <v>0</v>
      </c>
      <c r="BJ1208" s="22" t="s">
        <v>82</v>
      </c>
      <c r="BK1208" s="202">
        <f>ROUND(I1208*H1208,2)</f>
        <v>0</v>
      </c>
      <c r="BL1208" s="22" t="s">
        <v>249</v>
      </c>
      <c r="BM1208" s="22" t="s">
        <v>2239</v>
      </c>
    </row>
    <row r="1209" spans="2:65" s="11" customFormat="1" ht="13.5">
      <c r="B1209" s="203"/>
      <c r="C1209" s="204"/>
      <c r="D1209" s="205" t="s">
        <v>171</v>
      </c>
      <c r="E1209" s="206" t="s">
        <v>21</v>
      </c>
      <c r="F1209" s="207" t="s">
        <v>2240</v>
      </c>
      <c r="G1209" s="204"/>
      <c r="H1209" s="208" t="s">
        <v>21</v>
      </c>
      <c r="I1209" s="209"/>
      <c r="J1209" s="204"/>
      <c r="K1209" s="204"/>
      <c r="L1209" s="210"/>
      <c r="M1209" s="211"/>
      <c r="N1209" s="212"/>
      <c r="O1209" s="212"/>
      <c r="P1209" s="212"/>
      <c r="Q1209" s="212"/>
      <c r="R1209" s="212"/>
      <c r="S1209" s="212"/>
      <c r="T1209" s="213"/>
      <c r="AT1209" s="214" t="s">
        <v>171</v>
      </c>
      <c r="AU1209" s="214" t="s">
        <v>84</v>
      </c>
      <c r="AV1209" s="11" t="s">
        <v>82</v>
      </c>
      <c r="AW1209" s="11" t="s">
        <v>37</v>
      </c>
      <c r="AX1209" s="11" t="s">
        <v>74</v>
      </c>
      <c r="AY1209" s="214" t="s">
        <v>162</v>
      </c>
    </row>
    <row r="1210" spans="2:65" s="12" customFormat="1" ht="13.5">
      <c r="B1210" s="215"/>
      <c r="C1210" s="216"/>
      <c r="D1210" s="226" t="s">
        <v>171</v>
      </c>
      <c r="E1210" s="227" t="s">
        <v>21</v>
      </c>
      <c r="F1210" s="228" t="s">
        <v>2241</v>
      </c>
      <c r="G1210" s="216"/>
      <c r="H1210" s="229">
        <v>14</v>
      </c>
      <c r="I1210" s="220"/>
      <c r="J1210" s="216"/>
      <c r="K1210" s="216"/>
      <c r="L1210" s="221"/>
      <c r="M1210" s="222"/>
      <c r="N1210" s="223"/>
      <c r="O1210" s="223"/>
      <c r="P1210" s="223"/>
      <c r="Q1210" s="223"/>
      <c r="R1210" s="223"/>
      <c r="S1210" s="223"/>
      <c r="T1210" s="224"/>
      <c r="AT1210" s="225" t="s">
        <v>171</v>
      </c>
      <c r="AU1210" s="225" t="s">
        <v>84</v>
      </c>
      <c r="AV1210" s="12" t="s">
        <v>84</v>
      </c>
      <c r="AW1210" s="12" t="s">
        <v>37</v>
      </c>
      <c r="AX1210" s="12" t="s">
        <v>74</v>
      </c>
      <c r="AY1210" s="225" t="s">
        <v>162</v>
      </c>
    </row>
    <row r="1211" spans="2:65" s="1" customFormat="1" ht="22.5" customHeight="1">
      <c r="B1211" s="39"/>
      <c r="C1211" s="230" t="s">
        <v>2242</v>
      </c>
      <c r="D1211" s="230" t="s">
        <v>275</v>
      </c>
      <c r="E1211" s="231" t="s">
        <v>2243</v>
      </c>
      <c r="F1211" s="232" t="s">
        <v>2244</v>
      </c>
      <c r="G1211" s="233" t="s">
        <v>182</v>
      </c>
      <c r="H1211" s="234">
        <v>14</v>
      </c>
      <c r="I1211" s="235"/>
      <c r="J1211" s="236">
        <f>ROUND(I1211*H1211,2)</f>
        <v>0</v>
      </c>
      <c r="K1211" s="232" t="s">
        <v>168</v>
      </c>
      <c r="L1211" s="237"/>
      <c r="M1211" s="238" t="s">
        <v>21</v>
      </c>
      <c r="N1211" s="239" t="s">
        <v>45</v>
      </c>
      <c r="O1211" s="40"/>
      <c r="P1211" s="200">
        <f>O1211*H1211</f>
        <v>0</v>
      </c>
      <c r="Q1211" s="200">
        <v>3.7589999999999998E-2</v>
      </c>
      <c r="R1211" s="200">
        <f>Q1211*H1211</f>
        <v>0.52625999999999995</v>
      </c>
      <c r="S1211" s="200">
        <v>0</v>
      </c>
      <c r="T1211" s="201">
        <f>S1211*H1211</f>
        <v>0</v>
      </c>
      <c r="AR1211" s="22" t="s">
        <v>340</v>
      </c>
      <c r="AT1211" s="22" t="s">
        <v>275</v>
      </c>
      <c r="AU1211" s="22" t="s">
        <v>84</v>
      </c>
      <c r="AY1211" s="22" t="s">
        <v>162</v>
      </c>
      <c r="BE1211" s="202">
        <f>IF(N1211="základní",J1211,0)</f>
        <v>0</v>
      </c>
      <c r="BF1211" s="202">
        <f>IF(N1211="snížená",J1211,0)</f>
        <v>0</v>
      </c>
      <c r="BG1211" s="202">
        <f>IF(N1211="zákl. přenesená",J1211,0)</f>
        <v>0</v>
      </c>
      <c r="BH1211" s="202">
        <f>IF(N1211="sníž. přenesená",J1211,0)</f>
        <v>0</v>
      </c>
      <c r="BI1211" s="202">
        <f>IF(N1211="nulová",J1211,0)</f>
        <v>0</v>
      </c>
      <c r="BJ1211" s="22" t="s">
        <v>82</v>
      </c>
      <c r="BK1211" s="202">
        <f>ROUND(I1211*H1211,2)</f>
        <v>0</v>
      </c>
      <c r="BL1211" s="22" t="s">
        <v>249</v>
      </c>
      <c r="BM1211" s="22" t="s">
        <v>2245</v>
      </c>
    </row>
    <row r="1212" spans="2:65" s="1" customFormat="1" ht="22.5" customHeight="1">
      <c r="B1212" s="39"/>
      <c r="C1212" s="191" t="s">
        <v>2246</v>
      </c>
      <c r="D1212" s="191" t="s">
        <v>164</v>
      </c>
      <c r="E1212" s="192" t="s">
        <v>2247</v>
      </c>
      <c r="F1212" s="193" t="s">
        <v>2248</v>
      </c>
      <c r="G1212" s="194" t="s">
        <v>182</v>
      </c>
      <c r="H1212" s="195">
        <v>48</v>
      </c>
      <c r="I1212" s="196"/>
      <c r="J1212" s="197">
        <f>ROUND(I1212*H1212,2)</f>
        <v>0</v>
      </c>
      <c r="K1212" s="193" t="s">
        <v>168</v>
      </c>
      <c r="L1212" s="59"/>
      <c r="M1212" s="198" t="s">
        <v>21</v>
      </c>
      <c r="N1212" s="199" t="s">
        <v>45</v>
      </c>
      <c r="O1212" s="40"/>
      <c r="P1212" s="200">
        <f>O1212*H1212</f>
        <v>0</v>
      </c>
      <c r="Q1212" s="200">
        <v>1.7000000000000001E-4</v>
      </c>
      <c r="R1212" s="200">
        <f>Q1212*H1212</f>
        <v>8.1600000000000006E-3</v>
      </c>
      <c r="S1212" s="200">
        <v>0</v>
      </c>
      <c r="T1212" s="201">
        <f>S1212*H1212</f>
        <v>0</v>
      </c>
      <c r="AR1212" s="22" t="s">
        <v>249</v>
      </c>
      <c r="AT1212" s="22" t="s">
        <v>164</v>
      </c>
      <c r="AU1212" s="22" t="s">
        <v>84</v>
      </c>
      <c r="AY1212" s="22" t="s">
        <v>162</v>
      </c>
      <c r="BE1212" s="202">
        <f>IF(N1212="základní",J1212,0)</f>
        <v>0</v>
      </c>
      <c r="BF1212" s="202">
        <f>IF(N1212="snížená",J1212,0)</f>
        <v>0</v>
      </c>
      <c r="BG1212" s="202">
        <f>IF(N1212="zákl. přenesená",J1212,0)</f>
        <v>0</v>
      </c>
      <c r="BH1212" s="202">
        <f>IF(N1212="sníž. přenesená",J1212,0)</f>
        <v>0</v>
      </c>
      <c r="BI1212" s="202">
        <f>IF(N1212="nulová",J1212,0)</f>
        <v>0</v>
      </c>
      <c r="BJ1212" s="22" t="s">
        <v>82</v>
      </c>
      <c r="BK1212" s="202">
        <f>ROUND(I1212*H1212,2)</f>
        <v>0</v>
      </c>
      <c r="BL1212" s="22" t="s">
        <v>249</v>
      </c>
      <c r="BM1212" s="22" t="s">
        <v>2249</v>
      </c>
    </row>
    <row r="1213" spans="2:65" s="12" customFormat="1" ht="13.5">
      <c r="B1213" s="215"/>
      <c r="C1213" s="216"/>
      <c r="D1213" s="226" t="s">
        <v>171</v>
      </c>
      <c r="E1213" s="227" t="s">
        <v>21</v>
      </c>
      <c r="F1213" s="228" t="s">
        <v>2250</v>
      </c>
      <c r="G1213" s="216"/>
      <c r="H1213" s="229">
        <v>48</v>
      </c>
      <c r="I1213" s="220"/>
      <c r="J1213" s="216"/>
      <c r="K1213" s="216"/>
      <c r="L1213" s="221"/>
      <c r="M1213" s="222"/>
      <c r="N1213" s="223"/>
      <c r="O1213" s="223"/>
      <c r="P1213" s="223"/>
      <c r="Q1213" s="223"/>
      <c r="R1213" s="223"/>
      <c r="S1213" s="223"/>
      <c r="T1213" s="224"/>
      <c r="AT1213" s="225" t="s">
        <v>171</v>
      </c>
      <c r="AU1213" s="225" t="s">
        <v>84</v>
      </c>
      <c r="AV1213" s="12" t="s">
        <v>84</v>
      </c>
      <c r="AW1213" s="12" t="s">
        <v>37</v>
      </c>
      <c r="AX1213" s="12" t="s">
        <v>82</v>
      </c>
      <c r="AY1213" s="225" t="s">
        <v>162</v>
      </c>
    </row>
    <row r="1214" spans="2:65" s="1" customFormat="1" ht="31.5" customHeight="1">
      <c r="B1214" s="39"/>
      <c r="C1214" s="230" t="s">
        <v>2251</v>
      </c>
      <c r="D1214" s="230" t="s">
        <v>275</v>
      </c>
      <c r="E1214" s="231" t="s">
        <v>2252</v>
      </c>
      <c r="F1214" s="232" t="s">
        <v>2253</v>
      </c>
      <c r="G1214" s="233" t="s">
        <v>182</v>
      </c>
      <c r="H1214" s="234">
        <v>48</v>
      </c>
      <c r="I1214" s="235"/>
      <c r="J1214" s="236">
        <f>ROUND(I1214*H1214,2)</f>
        <v>0</v>
      </c>
      <c r="K1214" s="232" t="s">
        <v>168</v>
      </c>
      <c r="L1214" s="237"/>
      <c r="M1214" s="238" t="s">
        <v>21</v>
      </c>
      <c r="N1214" s="239" t="s">
        <v>45</v>
      </c>
      <c r="O1214" s="40"/>
      <c r="P1214" s="200">
        <f>O1214*H1214</f>
        <v>0</v>
      </c>
      <c r="Q1214" s="200">
        <v>1.065E-2</v>
      </c>
      <c r="R1214" s="200">
        <f>Q1214*H1214</f>
        <v>0.51119999999999999</v>
      </c>
      <c r="S1214" s="200">
        <v>0</v>
      </c>
      <c r="T1214" s="201">
        <f>S1214*H1214</f>
        <v>0</v>
      </c>
      <c r="AR1214" s="22" t="s">
        <v>340</v>
      </c>
      <c r="AT1214" s="22" t="s">
        <v>275</v>
      </c>
      <c r="AU1214" s="22" t="s">
        <v>84</v>
      </c>
      <c r="AY1214" s="22" t="s">
        <v>162</v>
      </c>
      <c r="BE1214" s="202">
        <f>IF(N1214="základní",J1214,0)</f>
        <v>0</v>
      </c>
      <c r="BF1214" s="202">
        <f>IF(N1214="snížená",J1214,0)</f>
        <v>0</v>
      </c>
      <c r="BG1214" s="202">
        <f>IF(N1214="zákl. přenesená",J1214,0)</f>
        <v>0</v>
      </c>
      <c r="BH1214" s="202">
        <f>IF(N1214="sníž. přenesená",J1214,0)</f>
        <v>0</v>
      </c>
      <c r="BI1214" s="202">
        <f>IF(N1214="nulová",J1214,0)</f>
        <v>0</v>
      </c>
      <c r="BJ1214" s="22" t="s">
        <v>82</v>
      </c>
      <c r="BK1214" s="202">
        <f>ROUND(I1214*H1214,2)</f>
        <v>0</v>
      </c>
      <c r="BL1214" s="22" t="s">
        <v>249</v>
      </c>
      <c r="BM1214" s="22" t="s">
        <v>2254</v>
      </c>
    </row>
    <row r="1215" spans="2:65" s="1" customFormat="1" ht="31.5" customHeight="1">
      <c r="B1215" s="39"/>
      <c r="C1215" s="191" t="s">
        <v>2255</v>
      </c>
      <c r="D1215" s="191" t="s">
        <v>164</v>
      </c>
      <c r="E1215" s="192" t="s">
        <v>2256</v>
      </c>
      <c r="F1215" s="193" t="s">
        <v>2257</v>
      </c>
      <c r="G1215" s="194" t="s">
        <v>167</v>
      </c>
      <c r="H1215" s="195">
        <v>177.59</v>
      </c>
      <c r="I1215" s="196"/>
      <c r="J1215" s="197">
        <f>ROUND(I1215*H1215,2)</f>
        <v>0</v>
      </c>
      <c r="K1215" s="193" t="s">
        <v>168</v>
      </c>
      <c r="L1215" s="59"/>
      <c r="M1215" s="198" t="s">
        <v>21</v>
      </c>
      <c r="N1215" s="199" t="s">
        <v>45</v>
      </c>
      <c r="O1215" s="40"/>
      <c r="P1215" s="200">
        <f>O1215*H1215</f>
        <v>0</v>
      </c>
      <c r="Q1215" s="200">
        <v>5.0000000000000002E-5</v>
      </c>
      <c r="R1215" s="200">
        <f>Q1215*H1215</f>
        <v>8.8795000000000002E-3</v>
      </c>
      <c r="S1215" s="200">
        <v>0</v>
      </c>
      <c r="T1215" s="201">
        <f>S1215*H1215</f>
        <v>0</v>
      </c>
      <c r="AR1215" s="22" t="s">
        <v>249</v>
      </c>
      <c r="AT1215" s="22" t="s">
        <v>164</v>
      </c>
      <c r="AU1215" s="22" t="s">
        <v>84</v>
      </c>
      <c r="AY1215" s="22" t="s">
        <v>162</v>
      </c>
      <c r="BE1215" s="202">
        <f>IF(N1215="základní",J1215,0)</f>
        <v>0</v>
      </c>
      <c r="BF1215" s="202">
        <f>IF(N1215="snížená",J1215,0)</f>
        <v>0</v>
      </c>
      <c r="BG1215" s="202">
        <f>IF(N1215="zákl. přenesená",J1215,0)</f>
        <v>0</v>
      </c>
      <c r="BH1215" s="202">
        <f>IF(N1215="sníž. přenesená",J1215,0)</f>
        <v>0</v>
      </c>
      <c r="BI1215" s="202">
        <f>IF(N1215="nulová",J1215,0)</f>
        <v>0</v>
      </c>
      <c r="BJ1215" s="22" t="s">
        <v>82</v>
      </c>
      <c r="BK1215" s="202">
        <f>ROUND(I1215*H1215,2)</f>
        <v>0</v>
      </c>
      <c r="BL1215" s="22" t="s">
        <v>249</v>
      </c>
      <c r="BM1215" s="22" t="s">
        <v>2258</v>
      </c>
    </row>
    <row r="1216" spans="2:65" s="11" customFormat="1" ht="13.5">
      <c r="B1216" s="203"/>
      <c r="C1216" s="204"/>
      <c r="D1216" s="205" t="s">
        <v>171</v>
      </c>
      <c r="E1216" s="206" t="s">
        <v>21</v>
      </c>
      <c r="F1216" s="207" t="s">
        <v>564</v>
      </c>
      <c r="G1216" s="204"/>
      <c r="H1216" s="208" t="s">
        <v>21</v>
      </c>
      <c r="I1216" s="209"/>
      <c r="J1216" s="204"/>
      <c r="K1216" s="204"/>
      <c r="L1216" s="210"/>
      <c r="M1216" s="211"/>
      <c r="N1216" s="212"/>
      <c r="O1216" s="212"/>
      <c r="P1216" s="212"/>
      <c r="Q1216" s="212"/>
      <c r="R1216" s="212"/>
      <c r="S1216" s="212"/>
      <c r="T1216" s="213"/>
      <c r="AT1216" s="214" t="s">
        <v>171</v>
      </c>
      <c r="AU1216" s="214" t="s">
        <v>84</v>
      </c>
      <c r="AV1216" s="11" t="s">
        <v>82</v>
      </c>
      <c r="AW1216" s="11" t="s">
        <v>37</v>
      </c>
      <c r="AX1216" s="11" t="s">
        <v>74</v>
      </c>
      <c r="AY1216" s="214" t="s">
        <v>162</v>
      </c>
    </row>
    <row r="1217" spans="2:65" s="12" customFormat="1" ht="13.5">
      <c r="B1217" s="215"/>
      <c r="C1217" s="216"/>
      <c r="D1217" s="205" t="s">
        <v>171</v>
      </c>
      <c r="E1217" s="217" t="s">
        <v>21</v>
      </c>
      <c r="F1217" s="218" t="s">
        <v>2259</v>
      </c>
      <c r="G1217" s="216"/>
      <c r="H1217" s="219">
        <v>55.64</v>
      </c>
      <c r="I1217" s="220"/>
      <c r="J1217" s="216"/>
      <c r="K1217" s="216"/>
      <c r="L1217" s="221"/>
      <c r="M1217" s="222"/>
      <c r="N1217" s="223"/>
      <c r="O1217" s="223"/>
      <c r="P1217" s="223"/>
      <c r="Q1217" s="223"/>
      <c r="R1217" s="223"/>
      <c r="S1217" s="223"/>
      <c r="T1217" s="224"/>
      <c r="AT1217" s="225" t="s">
        <v>171</v>
      </c>
      <c r="AU1217" s="225" t="s">
        <v>84</v>
      </c>
      <c r="AV1217" s="12" t="s">
        <v>84</v>
      </c>
      <c r="AW1217" s="12" t="s">
        <v>37</v>
      </c>
      <c r="AX1217" s="12" t="s">
        <v>74</v>
      </c>
      <c r="AY1217" s="225" t="s">
        <v>162</v>
      </c>
    </row>
    <row r="1218" spans="2:65" s="11" customFormat="1" ht="13.5">
      <c r="B1218" s="203"/>
      <c r="C1218" s="204"/>
      <c r="D1218" s="205" t="s">
        <v>171</v>
      </c>
      <c r="E1218" s="206" t="s">
        <v>21</v>
      </c>
      <c r="F1218" s="207" t="s">
        <v>492</v>
      </c>
      <c r="G1218" s="204"/>
      <c r="H1218" s="208" t="s">
        <v>21</v>
      </c>
      <c r="I1218" s="209"/>
      <c r="J1218" s="204"/>
      <c r="K1218" s="204"/>
      <c r="L1218" s="210"/>
      <c r="M1218" s="211"/>
      <c r="N1218" s="212"/>
      <c r="O1218" s="212"/>
      <c r="P1218" s="212"/>
      <c r="Q1218" s="212"/>
      <c r="R1218" s="212"/>
      <c r="S1218" s="212"/>
      <c r="T1218" s="213"/>
      <c r="AT1218" s="214" t="s">
        <v>171</v>
      </c>
      <c r="AU1218" s="214" t="s">
        <v>84</v>
      </c>
      <c r="AV1218" s="11" t="s">
        <v>82</v>
      </c>
      <c r="AW1218" s="11" t="s">
        <v>37</v>
      </c>
      <c r="AX1218" s="11" t="s">
        <v>74</v>
      </c>
      <c r="AY1218" s="214" t="s">
        <v>162</v>
      </c>
    </row>
    <row r="1219" spans="2:65" s="12" customFormat="1" ht="13.5">
      <c r="B1219" s="215"/>
      <c r="C1219" s="216"/>
      <c r="D1219" s="205" t="s">
        <v>171</v>
      </c>
      <c r="E1219" s="217" t="s">
        <v>21</v>
      </c>
      <c r="F1219" s="218" t="s">
        <v>2260</v>
      </c>
      <c r="G1219" s="216"/>
      <c r="H1219" s="219">
        <v>64.72</v>
      </c>
      <c r="I1219" s="220"/>
      <c r="J1219" s="216"/>
      <c r="K1219" s="216"/>
      <c r="L1219" s="221"/>
      <c r="M1219" s="222"/>
      <c r="N1219" s="223"/>
      <c r="O1219" s="223"/>
      <c r="P1219" s="223"/>
      <c r="Q1219" s="223"/>
      <c r="R1219" s="223"/>
      <c r="S1219" s="223"/>
      <c r="T1219" s="224"/>
      <c r="AT1219" s="225" t="s">
        <v>171</v>
      </c>
      <c r="AU1219" s="225" t="s">
        <v>84</v>
      </c>
      <c r="AV1219" s="12" t="s">
        <v>84</v>
      </c>
      <c r="AW1219" s="12" t="s">
        <v>37</v>
      </c>
      <c r="AX1219" s="12" t="s">
        <v>74</v>
      </c>
      <c r="AY1219" s="225" t="s">
        <v>162</v>
      </c>
    </row>
    <row r="1220" spans="2:65" s="11" customFormat="1" ht="13.5">
      <c r="B1220" s="203"/>
      <c r="C1220" s="204"/>
      <c r="D1220" s="205" t="s">
        <v>171</v>
      </c>
      <c r="E1220" s="206" t="s">
        <v>21</v>
      </c>
      <c r="F1220" s="207" t="s">
        <v>495</v>
      </c>
      <c r="G1220" s="204"/>
      <c r="H1220" s="208" t="s">
        <v>21</v>
      </c>
      <c r="I1220" s="209"/>
      <c r="J1220" s="204"/>
      <c r="K1220" s="204"/>
      <c r="L1220" s="210"/>
      <c r="M1220" s="211"/>
      <c r="N1220" s="212"/>
      <c r="O1220" s="212"/>
      <c r="P1220" s="212"/>
      <c r="Q1220" s="212"/>
      <c r="R1220" s="212"/>
      <c r="S1220" s="212"/>
      <c r="T1220" s="213"/>
      <c r="AT1220" s="214" t="s">
        <v>171</v>
      </c>
      <c r="AU1220" s="214" t="s">
        <v>84</v>
      </c>
      <c r="AV1220" s="11" t="s">
        <v>82</v>
      </c>
      <c r="AW1220" s="11" t="s">
        <v>37</v>
      </c>
      <c r="AX1220" s="11" t="s">
        <v>74</v>
      </c>
      <c r="AY1220" s="214" t="s">
        <v>162</v>
      </c>
    </row>
    <row r="1221" spans="2:65" s="12" customFormat="1" ht="13.5">
      <c r="B1221" s="215"/>
      <c r="C1221" s="216"/>
      <c r="D1221" s="226" t="s">
        <v>171</v>
      </c>
      <c r="E1221" s="227" t="s">
        <v>21</v>
      </c>
      <c r="F1221" s="228" t="s">
        <v>2261</v>
      </c>
      <c r="G1221" s="216"/>
      <c r="H1221" s="229">
        <v>57.23</v>
      </c>
      <c r="I1221" s="220"/>
      <c r="J1221" s="216"/>
      <c r="K1221" s="216"/>
      <c r="L1221" s="221"/>
      <c r="M1221" s="222"/>
      <c r="N1221" s="223"/>
      <c r="O1221" s="223"/>
      <c r="P1221" s="223"/>
      <c r="Q1221" s="223"/>
      <c r="R1221" s="223"/>
      <c r="S1221" s="223"/>
      <c r="T1221" s="224"/>
      <c r="AT1221" s="225" t="s">
        <v>171</v>
      </c>
      <c r="AU1221" s="225" t="s">
        <v>84</v>
      </c>
      <c r="AV1221" s="12" t="s">
        <v>84</v>
      </c>
      <c r="AW1221" s="12" t="s">
        <v>37</v>
      </c>
      <c r="AX1221" s="12" t="s">
        <v>74</v>
      </c>
      <c r="AY1221" s="225" t="s">
        <v>162</v>
      </c>
    </row>
    <row r="1222" spans="2:65" s="1" customFormat="1" ht="22.5" customHeight="1">
      <c r="B1222" s="39"/>
      <c r="C1222" s="230" t="s">
        <v>2262</v>
      </c>
      <c r="D1222" s="230" t="s">
        <v>275</v>
      </c>
      <c r="E1222" s="231" t="s">
        <v>2263</v>
      </c>
      <c r="F1222" s="232" t="s">
        <v>2264</v>
      </c>
      <c r="G1222" s="233" t="s">
        <v>167</v>
      </c>
      <c r="H1222" s="234">
        <v>186.47</v>
      </c>
      <c r="I1222" s="235"/>
      <c r="J1222" s="236">
        <f>ROUND(I1222*H1222,2)</f>
        <v>0</v>
      </c>
      <c r="K1222" s="232" t="s">
        <v>168</v>
      </c>
      <c r="L1222" s="237"/>
      <c r="M1222" s="238" t="s">
        <v>21</v>
      </c>
      <c r="N1222" s="239" t="s">
        <v>45</v>
      </c>
      <c r="O1222" s="40"/>
      <c r="P1222" s="200">
        <f>O1222*H1222</f>
        <v>0</v>
      </c>
      <c r="Q1222" s="200">
        <v>8.0000000000000002E-3</v>
      </c>
      <c r="R1222" s="200">
        <f>Q1222*H1222</f>
        <v>1.49176</v>
      </c>
      <c r="S1222" s="200">
        <v>0</v>
      </c>
      <c r="T1222" s="201">
        <f>S1222*H1222</f>
        <v>0</v>
      </c>
      <c r="AR1222" s="22" t="s">
        <v>340</v>
      </c>
      <c r="AT1222" s="22" t="s">
        <v>275</v>
      </c>
      <c r="AU1222" s="22" t="s">
        <v>84</v>
      </c>
      <c r="AY1222" s="22" t="s">
        <v>162</v>
      </c>
      <c r="BE1222" s="202">
        <f>IF(N1222="základní",J1222,0)</f>
        <v>0</v>
      </c>
      <c r="BF1222" s="202">
        <f>IF(N1222="snížená",J1222,0)</f>
        <v>0</v>
      </c>
      <c r="BG1222" s="202">
        <f>IF(N1222="zákl. přenesená",J1222,0)</f>
        <v>0</v>
      </c>
      <c r="BH1222" s="202">
        <f>IF(N1222="sníž. přenesená",J1222,0)</f>
        <v>0</v>
      </c>
      <c r="BI1222" s="202">
        <f>IF(N1222="nulová",J1222,0)</f>
        <v>0</v>
      </c>
      <c r="BJ1222" s="22" t="s">
        <v>82</v>
      </c>
      <c r="BK1222" s="202">
        <f>ROUND(I1222*H1222,2)</f>
        <v>0</v>
      </c>
      <c r="BL1222" s="22" t="s">
        <v>249</v>
      </c>
      <c r="BM1222" s="22" t="s">
        <v>2265</v>
      </c>
    </row>
    <row r="1223" spans="2:65" s="12" customFormat="1" ht="13.5">
      <c r="B1223" s="215"/>
      <c r="C1223" s="216"/>
      <c r="D1223" s="226" t="s">
        <v>171</v>
      </c>
      <c r="E1223" s="216"/>
      <c r="F1223" s="228" t="s">
        <v>2266</v>
      </c>
      <c r="G1223" s="216"/>
      <c r="H1223" s="229">
        <v>186.47</v>
      </c>
      <c r="I1223" s="220"/>
      <c r="J1223" s="216"/>
      <c r="K1223" s="216"/>
      <c r="L1223" s="221"/>
      <c r="M1223" s="222"/>
      <c r="N1223" s="223"/>
      <c r="O1223" s="223"/>
      <c r="P1223" s="223"/>
      <c r="Q1223" s="223"/>
      <c r="R1223" s="223"/>
      <c r="S1223" s="223"/>
      <c r="T1223" s="224"/>
      <c r="AT1223" s="225" t="s">
        <v>171</v>
      </c>
      <c r="AU1223" s="225" t="s">
        <v>84</v>
      </c>
      <c r="AV1223" s="12" t="s">
        <v>84</v>
      </c>
      <c r="AW1223" s="12" t="s">
        <v>6</v>
      </c>
      <c r="AX1223" s="12" t="s">
        <v>82</v>
      </c>
      <c r="AY1223" s="225" t="s">
        <v>162</v>
      </c>
    </row>
    <row r="1224" spans="2:65" s="1" customFormat="1" ht="22.5" customHeight="1">
      <c r="B1224" s="39"/>
      <c r="C1224" s="191" t="s">
        <v>2267</v>
      </c>
      <c r="D1224" s="191" t="s">
        <v>164</v>
      </c>
      <c r="E1224" s="192" t="s">
        <v>2268</v>
      </c>
      <c r="F1224" s="193" t="s">
        <v>2269</v>
      </c>
      <c r="G1224" s="194" t="s">
        <v>917</v>
      </c>
      <c r="H1224" s="195">
        <v>29.044</v>
      </c>
      <c r="I1224" s="196"/>
      <c r="J1224" s="197">
        <f>ROUND(I1224*H1224,2)</f>
        <v>0</v>
      </c>
      <c r="K1224" s="193" t="s">
        <v>168</v>
      </c>
      <c r="L1224" s="59"/>
      <c r="M1224" s="198" t="s">
        <v>21</v>
      </c>
      <c r="N1224" s="199" t="s">
        <v>45</v>
      </c>
      <c r="O1224" s="40"/>
      <c r="P1224" s="200">
        <f>O1224*H1224</f>
        <v>0</v>
      </c>
      <c r="Q1224" s="200">
        <v>6.9999999999999994E-5</v>
      </c>
      <c r="R1224" s="200">
        <f>Q1224*H1224</f>
        <v>2.03308E-3</v>
      </c>
      <c r="S1224" s="200">
        <v>0</v>
      </c>
      <c r="T1224" s="201">
        <f>S1224*H1224</f>
        <v>0</v>
      </c>
      <c r="AR1224" s="22" t="s">
        <v>249</v>
      </c>
      <c r="AT1224" s="22" t="s">
        <v>164</v>
      </c>
      <c r="AU1224" s="22" t="s">
        <v>84</v>
      </c>
      <c r="AY1224" s="22" t="s">
        <v>162</v>
      </c>
      <c r="BE1224" s="202">
        <f>IF(N1224="základní",J1224,0)</f>
        <v>0</v>
      </c>
      <c r="BF1224" s="202">
        <f>IF(N1224="snížená",J1224,0)</f>
        <v>0</v>
      </c>
      <c r="BG1224" s="202">
        <f>IF(N1224="zákl. přenesená",J1224,0)</f>
        <v>0</v>
      </c>
      <c r="BH1224" s="202">
        <f>IF(N1224="sníž. přenesená",J1224,0)</f>
        <v>0</v>
      </c>
      <c r="BI1224" s="202">
        <f>IF(N1224="nulová",J1224,0)</f>
        <v>0</v>
      </c>
      <c r="BJ1224" s="22" t="s">
        <v>82</v>
      </c>
      <c r="BK1224" s="202">
        <f>ROUND(I1224*H1224,2)</f>
        <v>0</v>
      </c>
      <c r="BL1224" s="22" t="s">
        <v>249</v>
      </c>
      <c r="BM1224" s="22" t="s">
        <v>2270</v>
      </c>
    </row>
    <row r="1225" spans="2:65" s="11" customFormat="1" ht="13.5">
      <c r="B1225" s="203"/>
      <c r="C1225" s="204"/>
      <c r="D1225" s="205" t="s">
        <v>171</v>
      </c>
      <c r="E1225" s="206" t="s">
        <v>21</v>
      </c>
      <c r="F1225" s="207" t="s">
        <v>2271</v>
      </c>
      <c r="G1225" s="204"/>
      <c r="H1225" s="208" t="s">
        <v>21</v>
      </c>
      <c r="I1225" s="209"/>
      <c r="J1225" s="204"/>
      <c r="K1225" s="204"/>
      <c r="L1225" s="210"/>
      <c r="M1225" s="211"/>
      <c r="N1225" s="212"/>
      <c r="O1225" s="212"/>
      <c r="P1225" s="212"/>
      <c r="Q1225" s="212"/>
      <c r="R1225" s="212"/>
      <c r="S1225" s="212"/>
      <c r="T1225" s="213"/>
      <c r="AT1225" s="214" t="s">
        <v>171</v>
      </c>
      <c r="AU1225" s="214" t="s">
        <v>84</v>
      </c>
      <c r="AV1225" s="11" t="s">
        <v>82</v>
      </c>
      <c r="AW1225" s="11" t="s">
        <v>37</v>
      </c>
      <c r="AX1225" s="11" t="s">
        <v>74</v>
      </c>
      <c r="AY1225" s="214" t="s">
        <v>162</v>
      </c>
    </row>
    <row r="1226" spans="2:65" s="12" customFormat="1" ht="13.5">
      <c r="B1226" s="215"/>
      <c r="C1226" s="216"/>
      <c r="D1226" s="205" t="s">
        <v>171</v>
      </c>
      <c r="E1226" s="217" t="s">
        <v>21</v>
      </c>
      <c r="F1226" s="218" t="s">
        <v>2272</v>
      </c>
      <c r="G1226" s="216"/>
      <c r="H1226" s="219">
        <v>10.736000000000001</v>
      </c>
      <c r="I1226" s="220"/>
      <c r="J1226" s="216"/>
      <c r="K1226" s="216"/>
      <c r="L1226" s="221"/>
      <c r="M1226" s="222"/>
      <c r="N1226" s="223"/>
      <c r="O1226" s="223"/>
      <c r="P1226" s="223"/>
      <c r="Q1226" s="223"/>
      <c r="R1226" s="223"/>
      <c r="S1226" s="223"/>
      <c r="T1226" s="224"/>
      <c r="AT1226" s="225" t="s">
        <v>171</v>
      </c>
      <c r="AU1226" s="225" t="s">
        <v>84</v>
      </c>
      <c r="AV1226" s="12" t="s">
        <v>84</v>
      </c>
      <c r="AW1226" s="12" t="s">
        <v>37</v>
      </c>
      <c r="AX1226" s="12" t="s">
        <v>74</v>
      </c>
      <c r="AY1226" s="225" t="s">
        <v>162</v>
      </c>
    </row>
    <row r="1227" spans="2:65" s="11" customFormat="1" ht="13.5">
      <c r="B1227" s="203"/>
      <c r="C1227" s="204"/>
      <c r="D1227" s="205" t="s">
        <v>171</v>
      </c>
      <c r="E1227" s="206" t="s">
        <v>21</v>
      </c>
      <c r="F1227" s="207" t="s">
        <v>2273</v>
      </c>
      <c r="G1227" s="204"/>
      <c r="H1227" s="208" t="s">
        <v>21</v>
      </c>
      <c r="I1227" s="209"/>
      <c r="J1227" s="204"/>
      <c r="K1227" s="204"/>
      <c r="L1227" s="210"/>
      <c r="M1227" s="211"/>
      <c r="N1227" s="212"/>
      <c r="O1227" s="212"/>
      <c r="P1227" s="212"/>
      <c r="Q1227" s="212"/>
      <c r="R1227" s="212"/>
      <c r="S1227" s="212"/>
      <c r="T1227" s="213"/>
      <c r="AT1227" s="214" t="s">
        <v>171</v>
      </c>
      <c r="AU1227" s="214" t="s">
        <v>84</v>
      </c>
      <c r="AV1227" s="11" t="s">
        <v>82</v>
      </c>
      <c r="AW1227" s="11" t="s">
        <v>37</v>
      </c>
      <c r="AX1227" s="11" t="s">
        <v>74</v>
      </c>
      <c r="AY1227" s="214" t="s">
        <v>162</v>
      </c>
    </row>
    <row r="1228" spans="2:65" s="12" customFormat="1" ht="13.5">
      <c r="B1228" s="215"/>
      <c r="C1228" s="216"/>
      <c r="D1228" s="205" t="s">
        <v>171</v>
      </c>
      <c r="E1228" s="217" t="s">
        <v>21</v>
      </c>
      <c r="F1228" s="218" t="s">
        <v>2274</v>
      </c>
      <c r="G1228" s="216"/>
      <c r="H1228" s="219">
        <v>10.5</v>
      </c>
      <c r="I1228" s="220"/>
      <c r="J1228" s="216"/>
      <c r="K1228" s="216"/>
      <c r="L1228" s="221"/>
      <c r="M1228" s="222"/>
      <c r="N1228" s="223"/>
      <c r="O1228" s="223"/>
      <c r="P1228" s="223"/>
      <c r="Q1228" s="223"/>
      <c r="R1228" s="223"/>
      <c r="S1228" s="223"/>
      <c r="T1228" s="224"/>
      <c r="AT1228" s="225" t="s">
        <v>171</v>
      </c>
      <c r="AU1228" s="225" t="s">
        <v>84</v>
      </c>
      <c r="AV1228" s="12" t="s">
        <v>84</v>
      </c>
      <c r="AW1228" s="12" t="s">
        <v>37</v>
      </c>
      <c r="AX1228" s="12" t="s">
        <v>74</v>
      </c>
      <c r="AY1228" s="225" t="s">
        <v>162</v>
      </c>
    </row>
    <row r="1229" spans="2:65" s="11" customFormat="1" ht="13.5">
      <c r="B1229" s="203"/>
      <c r="C1229" s="204"/>
      <c r="D1229" s="205" t="s">
        <v>171</v>
      </c>
      <c r="E1229" s="206" t="s">
        <v>21</v>
      </c>
      <c r="F1229" s="207" t="s">
        <v>2275</v>
      </c>
      <c r="G1229" s="204"/>
      <c r="H1229" s="208" t="s">
        <v>21</v>
      </c>
      <c r="I1229" s="209"/>
      <c r="J1229" s="204"/>
      <c r="K1229" s="204"/>
      <c r="L1229" s="210"/>
      <c r="M1229" s="211"/>
      <c r="N1229" s="212"/>
      <c r="O1229" s="212"/>
      <c r="P1229" s="212"/>
      <c r="Q1229" s="212"/>
      <c r="R1229" s="212"/>
      <c r="S1229" s="212"/>
      <c r="T1229" s="213"/>
      <c r="AT1229" s="214" t="s">
        <v>171</v>
      </c>
      <c r="AU1229" s="214" t="s">
        <v>84</v>
      </c>
      <c r="AV1229" s="11" t="s">
        <v>82</v>
      </c>
      <c r="AW1229" s="11" t="s">
        <v>37</v>
      </c>
      <c r="AX1229" s="11" t="s">
        <v>74</v>
      </c>
      <c r="AY1229" s="214" t="s">
        <v>162</v>
      </c>
    </row>
    <row r="1230" spans="2:65" s="12" customFormat="1" ht="13.5">
      <c r="B1230" s="215"/>
      <c r="C1230" s="216"/>
      <c r="D1230" s="226" t="s">
        <v>171</v>
      </c>
      <c r="E1230" s="227" t="s">
        <v>21</v>
      </c>
      <c r="F1230" s="228" t="s">
        <v>2276</v>
      </c>
      <c r="G1230" s="216"/>
      <c r="H1230" s="229">
        <v>7.8079999999999998</v>
      </c>
      <c r="I1230" s="220"/>
      <c r="J1230" s="216"/>
      <c r="K1230" s="216"/>
      <c r="L1230" s="221"/>
      <c r="M1230" s="222"/>
      <c r="N1230" s="223"/>
      <c r="O1230" s="223"/>
      <c r="P1230" s="223"/>
      <c r="Q1230" s="223"/>
      <c r="R1230" s="223"/>
      <c r="S1230" s="223"/>
      <c r="T1230" s="224"/>
      <c r="AT1230" s="225" t="s">
        <v>171</v>
      </c>
      <c r="AU1230" s="225" t="s">
        <v>84</v>
      </c>
      <c r="AV1230" s="12" t="s">
        <v>84</v>
      </c>
      <c r="AW1230" s="12" t="s">
        <v>37</v>
      </c>
      <c r="AX1230" s="12" t="s">
        <v>74</v>
      </c>
      <c r="AY1230" s="225" t="s">
        <v>162</v>
      </c>
    </row>
    <row r="1231" spans="2:65" s="1" customFormat="1" ht="22.5" customHeight="1">
      <c r="B1231" s="39"/>
      <c r="C1231" s="230" t="s">
        <v>2277</v>
      </c>
      <c r="D1231" s="230" t="s">
        <v>275</v>
      </c>
      <c r="E1231" s="231" t="s">
        <v>2278</v>
      </c>
      <c r="F1231" s="232" t="s">
        <v>2279</v>
      </c>
      <c r="G1231" s="233" t="s">
        <v>257</v>
      </c>
      <c r="H1231" s="234">
        <v>1.2E-2</v>
      </c>
      <c r="I1231" s="235"/>
      <c r="J1231" s="236">
        <f>ROUND(I1231*H1231,2)</f>
        <v>0</v>
      </c>
      <c r="K1231" s="232" t="s">
        <v>168</v>
      </c>
      <c r="L1231" s="237"/>
      <c r="M1231" s="238" t="s">
        <v>21</v>
      </c>
      <c r="N1231" s="239" t="s">
        <v>45</v>
      </c>
      <c r="O1231" s="40"/>
      <c r="P1231" s="200">
        <f>O1231*H1231</f>
        <v>0</v>
      </c>
      <c r="Q1231" s="200">
        <v>1</v>
      </c>
      <c r="R1231" s="200">
        <f>Q1231*H1231</f>
        <v>1.2E-2</v>
      </c>
      <c r="S1231" s="200">
        <v>0</v>
      </c>
      <c r="T1231" s="201">
        <f>S1231*H1231</f>
        <v>0</v>
      </c>
      <c r="AR1231" s="22" t="s">
        <v>340</v>
      </c>
      <c r="AT1231" s="22" t="s">
        <v>275</v>
      </c>
      <c r="AU1231" s="22" t="s">
        <v>84</v>
      </c>
      <c r="AY1231" s="22" t="s">
        <v>162</v>
      </c>
      <c r="BE1231" s="202">
        <f>IF(N1231="základní",J1231,0)</f>
        <v>0</v>
      </c>
      <c r="BF1231" s="202">
        <f>IF(N1231="snížená",J1231,0)</f>
        <v>0</v>
      </c>
      <c r="BG1231" s="202">
        <f>IF(N1231="zákl. přenesená",J1231,0)</f>
        <v>0</v>
      </c>
      <c r="BH1231" s="202">
        <f>IF(N1231="sníž. přenesená",J1231,0)</f>
        <v>0</v>
      </c>
      <c r="BI1231" s="202">
        <f>IF(N1231="nulová",J1231,0)</f>
        <v>0</v>
      </c>
      <c r="BJ1231" s="22" t="s">
        <v>82</v>
      </c>
      <c r="BK1231" s="202">
        <f>ROUND(I1231*H1231,2)</f>
        <v>0</v>
      </c>
      <c r="BL1231" s="22" t="s">
        <v>249</v>
      </c>
      <c r="BM1231" s="22" t="s">
        <v>2280</v>
      </c>
    </row>
    <row r="1232" spans="2:65" s="1" customFormat="1" ht="27">
      <c r="B1232" s="39"/>
      <c r="C1232" s="61"/>
      <c r="D1232" s="205" t="s">
        <v>397</v>
      </c>
      <c r="E1232" s="61"/>
      <c r="F1232" s="240" t="s">
        <v>2281</v>
      </c>
      <c r="G1232" s="61"/>
      <c r="H1232" s="61"/>
      <c r="I1232" s="161"/>
      <c r="J1232" s="61"/>
      <c r="K1232" s="61"/>
      <c r="L1232" s="59"/>
      <c r="M1232" s="241"/>
      <c r="N1232" s="40"/>
      <c r="O1232" s="40"/>
      <c r="P1232" s="40"/>
      <c r="Q1232" s="40"/>
      <c r="R1232" s="40"/>
      <c r="S1232" s="40"/>
      <c r="T1232" s="76"/>
      <c r="AT1232" s="22" t="s">
        <v>397</v>
      </c>
      <c r="AU1232" s="22" t="s">
        <v>84</v>
      </c>
    </row>
    <row r="1233" spans="2:65" s="12" customFormat="1" ht="13.5">
      <c r="B1233" s="215"/>
      <c r="C1233" s="216"/>
      <c r="D1233" s="226" t="s">
        <v>171</v>
      </c>
      <c r="E1233" s="227" t="s">
        <v>21</v>
      </c>
      <c r="F1233" s="228" t="s">
        <v>2282</v>
      </c>
      <c r="G1233" s="216"/>
      <c r="H1233" s="229">
        <v>1.2E-2</v>
      </c>
      <c r="I1233" s="220"/>
      <c r="J1233" s="216"/>
      <c r="K1233" s="216"/>
      <c r="L1233" s="221"/>
      <c r="M1233" s="222"/>
      <c r="N1233" s="223"/>
      <c r="O1233" s="223"/>
      <c r="P1233" s="223"/>
      <c r="Q1233" s="223"/>
      <c r="R1233" s="223"/>
      <c r="S1233" s="223"/>
      <c r="T1233" s="224"/>
      <c r="AT1233" s="225" t="s">
        <v>171</v>
      </c>
      <c r="AU1233" s="225" t="s">
        <v>84</v>
      </c>
      <c r="AV1233" s="12" t="s">
        <v>84</v>
      </c>
      <c r="AW1233" s="12" t="s">
        <v>37</v>
      </c>
      <c r="AX1233" s="12" t="s">
        <v>74</v>
      </c>
      <c r="AY1233" s="225" t="s">
        <v>162</v>
      </c>
    </row>
    <row r="1234" spans="2:65" s="1" customFormat="1" ht="22.5" customHeight="1">
      <c r="B1234" s="39"/>
      <c r="C1234" s="230" t="s">
        <v>2283</v>
      </c>
      <c r="D1234" s="230" t="s">
        <v>275</v>
      </c>
      <c r="E1234" s="231" t="s">
        <v>2284</v>
      </c>
      <c r="F1234" s="232" t="s">
        <v>2285</v>
      </c>
      <c r="G1234" s="233" t="s">
        <v>357</v>
      </c>
      <c r="H1234" s="234">
        <v>21</v>
      </c>
      <c r="I1234" s="235"/>
      <c r="J1234" s="236">
        <f>ROUND(I1234*H1234,2)</f>
        <v>0</v>
      </c>
      <c r="K1234" s="232" t="s">
        <v>168</v>
      </c>
      <c r="L1234" s="237"/>
      <c r="M1234" s="238" t="s">
        <v>21</v>
      </c>
      <c r="N1234" s="239" t="s">
        <v>45</v>
      </c>
      <c r="O1234" s="40"/>
      <c r="P1234" s="200">
        <f>O1234*H1234</f>
        <v>0</v>
      </c>
      <c r="Q1234" s="200">
        <v>5.9999999999999995E-4</v>
      </c>
      <c r="R1234" s="200">
        <f>Q1234*H1234</f>
        <v>1.2599999999999998E-2</v>
      </c>
      <c r="S1234" s="200">
        <v>0</v>
      </c>
      <c r="T1234" s="201">
        <f>S1234*H1234</f>
        <v>0</v>
      </c>
      <c r="AR1234" s="22" t="s">
        <v>340</v>
      </c>
      <c r="AT1234" s="22" t="s">
        <v>275</v>
      </c>
      <c r="AU1234" s="22" t="s">
        <v>84</v>
      </c>
      <c r="AY1234" s="22" t="s">
        <v>162</v>
      </c>
      <c r="BE1234" s="202">
        <f>IF(N1234="základní",J1234,0)</f>
        <v>0</v>
      </c>
      <c r="BF1234" s="202">
        <f>IF(N1234="snížená",J1234,0)</f>
        <v>0</v>
      </c>
      <c r="BG1234" s="202">
        <f>IF(N1234="zákl. přenesená",J1234,0)</f>
        <v>0</v>
      </c>
      <c r="BH1234" s="202">
        <f>IF(N1234="sníž. přenesená",J1234,0)</f>
        <v>0</v>
      </c>
      <c r="BI1234" s="202">
        <f>IF(N1234="nulová",J1234,0)</f>
        <v>0</v>
      </c>
      <c r="BJ1234" s="22" t="s">
        <v>82</v>
      </c>
      <c r="BK1234" s="202">
        <f>ROUND(I1234*H1234,2)</f>
        <v>0</v>
      </c>
      <c r="BL1234" s="22" t="s">
        <v>249</v>
      </c>
      <c r="BM1234" s="22" t="s">
        <v>2286</v>
      </c>
    </row>
    <row r="1235" spans="2:65" s="1" customFormat="1" ht="22.5" customHeight="1">
      <c r="B1235" s="39"/>
      <c r="C1235" s="230" t="s">
        <v>2287</v>
      </c>
      <c r="D1235" s="230" t="s">
        <v>275</v>
      </c>
      <c r="E1235" s="231" t="s">
        <v>2288</v>
      </c>
      <c r="F1235" s="232" t="s">
        <v>2289</v>
      </c>
      <c r="G1235" s="233" t="s">
        <v>257</v>
      </c>
      <c r="H1235" s="234">
        <v>8.9999999999999993E-3</v>
      </c>
      <c r="I1235" s="235"/>
      <c r="J1235" s="236">
        <f>ROUND(I1235*H1235,2)</f>
        <v>0</v>
      </c>
      <c r="K1235" s="232" t="s">
        <v>168</v>
      </c>
      <c r="L1235" s="237"/>
      <c r="M1235" s="238" t="s">
        <v>21</v>
      </c>
      <c r="N1235" s="239" t="s">
        <v>45</v>
      </c>
      <c r="O1235" s="40"/>
      <c r="P1235" s="200">
        <f>O1235*H1235</f>
        <v>0</v>
      </c>
      <c r="Q1235" s="200">
        <v>1</v>
      </c>
      <c r="R1235" s="200">
        <f>Q1235*H1235</f>
        <v>8.9999999999999993E-3</v>
      </c>
      <c r="S1235" s="200">
        <v>0</v>
      </c>
      <c r="T1235" s="201">
        <f>S1235*H1235</f>
        <v>0</v>
      </c>
      <c r="AR1235" s="22" t="s">
        <v>340</v>
      </c>
      <c r="AT1235" s="22" t="s">
        <v>275</v>
      </c>
      <c r="AU1235" s="22" t="s">
        <v>84</v>
      </c>
      <c r="AY1235" s="22" t="s">
        <v>162</v>
      </c>
      <c r="BE1235" s="202">
        <f>IF(N1235="základní",J1235,0)</f>
        <v>0</v>
      </c>
      <c r="BF1235" s="202">
        <f>IF(N1235="snížená",J1235,0)</f>
        <v>0</v>
      </c>
      <c r="BG1235" s="202">
        <f>IF(N1235="zákl. přenesená",J1235,0)</f>
        <v>0</v>
      </c>
      <c r="BH1235" s="202">
        <f>IF(N1235="sníž. přenesená",J1235,0)</f>
        <v>0</v>
      </c>
      <c r="BI1235" s="202">
        <f>IF(N1235="nulová",J1235,0)</f>
        <v>0</v>
      </c>
      <c r="BJ1235" s="22" t="s">
        <v>82</v>
      </c>
      <c r="BK1235" s="202">
        <f>ROUND(I1235*H1235,2)</f>
        <v>0</v>
      </c>
      <c r="BL1235" s="22" t="s">
        <v>249</v>
      </c>
      <c r="BM1235" s="22" t="s">
        <v>2290</v>
      </c>
    </row>
    <row r="1236" spans="2:65" s="1" customFormat="1" ht="27">
      <c r="B1236" s="39"/>
      <c r="C1236" s="61"/>
      <c r="D1236" s="205" t="s">
        <v>397</v>
      </c>
      <c r="E1236" s="61"/>
      <c r="F1236" s="240" t="s">
        <v>398</v>
      </c>
      <c r="G1236" s="61"/>
      <c r="H1236" s="61"/>
      <c r="I1236" s="161"/>
      <c r="J1236" s="61"/>
      <c r="K1236" s="61"/>
      <c r="L1236" s="59"/>
      <c r="M1236" s="241"/>
      <c r="N1236" s="40"/>
      <c r="O1236" s="40"/>
      <c r="P1236" s="40"/>
      <c r="Q1236" s="40"/>
      <c r="R1236" s="40"/>
      <c r="S1236" s="40"/>
      <c r="T1236" s="76"/>
      <c r="AT1236" s="22" t="s">
        <v>397</v>
      </c>
      <c r="AU1236" s="22" t="s">
        <v>84</v>
      </c>
    </row>
    <row r="1237" spans="2:65" s="12" customFormat="1" ht="13.5">
      <c r="B1237" s="215"/>
      <c r="C1237" s="216"/>
      <c r="D1237" s="205" t="s">
        <v>171</v>
      </c>
      <c r="E1237" s="217" t="s">
        <v>21</v>
      </c>
      <c r="F1237" s="218" t="s">
        <v>2291</v>
      </c>
      <c r="G1237" s="216"/>
      <c r="H1237" s="219">
        <v>8.0000000000000002E-3</v>
      </c>
      <c r="I1237" s="220"/>
      <c r="J1237" s="216"/>
      <c r="K1237" s="216"/>
      <c r="L1237" s="221"/>
      <c r="M1237" s="222"/>
      <c r="N1237" s="223"/>
      <c r="O1237" s="223"/>
      <c r="P1237" s="223"/>
      <c r="Q1237" s="223"/>
      <c r="R1237" s="223"/>
      <c r="S1237" s="223"/>
      <c r="T1237" s="224"/>
      <c r="AT1237" s="225" t="s">
        <v>171</v>
      </c>
      <c r="AU1237" s="225" t="s">
        <v>84</v>
      </c>
      <c r="AV1237" s="12" t="s">
        <v>84</v>
      </c>
      <c r="AW1237" s="12" t="s">
        <v>37</v>
      </c>
      <c r="AX1237" s="12" t="s">
        <v>74</v>
      </c>
      <c r="AY1237" s="225" t="s">
        <v>162</v>
      </c>
    </row>
    <row r="1238" spans="2:65" s="12" customFormat="1" ht="13.5">
      <c r="B1238" s="215"/>
      <c r="C1238" s="216"/>
      <c r="D1238" s="226" t="s">
        <v>171</v>
      </c>
      <c r="E1238" s="216"/>
      <c r="F1238" s="228" t="s">
        <v>2292</v>
      </c>
      <c r="G1238" s="216"/>
      <c r="H1238" s="229">
        <v>8.9999999999999993E-3</v>
      </c>
      <c r="I1238" s="220"/>
      <c r="J1238" s="216"/>
      <c r="K1238" s="216"/>
      <c r="L1238" s="221"/>
      <c r="M1238" s="222"/>
      <c r="N1238" s="223"/>
      <c r="O1238" s="223"/>
      <c r="P1238" s="223"/>
      <c r="Q1238" s="223"/>
      <c r="R1238" s="223"/>
      <c r="S1238" s="223"/>
      <c r="T1238" s="224"/>
      <c r="AT1238" s="225" t="s">
        <v>171</v>
      </c>
      <c r="AU1238" s="225" t="s">
        <v>84</v>
      </c>
      <c r="AV1238" s="12" t="s">
        <v>84</v>
      </c>
      <c r="AW1238" s="12" t="s">
        <v>6</v>
      </c>
      <c r="AX1238" s="12" t="s">
        <v>82</v>
      </c>
      <c r="AY1238" s="225" t="s">
        <v>162</v>
      </c>
    </row>
    <row r="1239" spans="2:65" s="1" customFormat="1" ht="22.5" customHeight="1">
      <c r="B1239" s="39"/>
      <c r="C1239" s="191" t="s">
        <v>2293</v>
      </c>
      <c r="D1239" s="191" t="s">
        <v>164</v>
      </c>
      <c r="E1239" s="192" t="s">
        <v>915</v>
      </c>
      <c r="F1239" s="193" t="s">
        <v>916</v>
      </c>
      <c r="G1239" s="194" t="s">
        <v>917</v>
      </c>
      <c r="H1239" s="195">
        <v>35.200000000000003</v>
      </c>
      <c r="I1239" s="196"/>
      <c r="J1239" s="197">
        <f>ROUND(I1239*H1239,2)</f>
        <v>0</v>
      </c>
      <c r="K1239" s="193" t="s">
        <v>168</v>
      </c>
      <c r="L1239" s="59"/>
      <c r="M1239" s="198" t="s">
        <v>21</v>
      </c>
      <c r="N1239" s="199" t="s">
        <v>45</v>
      </c>
      <c r="O1239" s="40"/>
      <c r="P1239" s="200">
        <f>O1239*H1239</f>
        <v>0</v>
      </c>
      <c r="Q1239" s="200">
        <v>6.0572899999999997E-5</v>
      </c>
      <c r="R1239" s="200">
        <f>Q1239*H1239</f>
        <v>2.1321660800000001E-3</v>
      </c>
      <c r="S1239" s="200">
        <v>0</v>
      </c>
      <c r="T1239" s="201">
        <f>S1239*H1239</f>
        <v>0</v>
      </c>
      <c r="AR1239" s="22" t="s">
        <v>249</v>
      </c>
      <c r="AT1239" s="22" t="s">
        <v>164</v>
      </c>
      <c r="AU1239" s="22" t="s">
        <v>84</v>
      </c>
      <c r="AY1239" s="22" t="s">
        <v>162</v>
      </c>
      <c r="BE1239" s="202">
        <f>IF(N1239="základní",J1239,0)</f>
        <v>0</v>
      </c>
      <c r="BF1239" s="202">
        <f>IF(N1239="snížená",J1239,0)</f>
        <v>0</v>
      </c>
      <c r="BG1239" s="202">
        <f>IF(N1239="zákl. přenesená",J1239,0)</f>
        <v>0</v>
      </c>
      <c r="BH1239" s="202">
        <f>IF(N1239="sníž. přenesená",J1239,0)</f>
        <v>0</v>
      </c>
      <c r="BI1239" s="202">
        <f>IF(N1239="nulová",J1239,0)</f>
        <v>0</v>
      </c>
      <c r="BJ1239" s="22" t="s">
        <v>82</v>
      </c>
      <c r="BK1239" s="202">
        <f>ROUND(I1239*H1239,2)</f>
        <v>0</v>
      </c>
      <c r="BL1239" s="22" t="s">
        <v>249</v>
      </c>
      <c r="BM1239" s="22" t="s">
        <v>2294</v>
      </c>
    </row>
    <row r="1240" spans="2:65" s="11" customFormat="1" ht="13.5">
      <c r="B1240" s="203"/>
      <c r="C1240" s="204"/>
      <c r="D1240" s="205" t="s">
        <v>171</v>
      </c>
      <c r="E1240" s="206" t="s">
        <v>21</v>
      </c>
      <c r="F1240" s="207" t="s">
        <v>2295</v>
      </c>
      <c r="G1240" s="204"/>
      <c r="H1240" s="208" t="s">
        <v>21</v>
      </c>
      <c r="I1240" s="209"/>
      <c r="J1240" s="204"/>
      <c r="K1240" s="204"/>
      <c r="L1240" s="210"/>
      <c r="M1240" s="211"/>
      <c r="N1240" s="212"/>
      <c r="O1240" s="212"/>
      <c r="P1240" s="212"/>
      <c r="Q1240" s="212"/>
      <c r="R1240" s="212"/>
      <c r="S1240" s="212"/>
      <c r="T1240" s="213"/>
      <c r="AT1240" s="214" t="s">
        <v>171</v>
      </c>
      <c r="AU1240" s="214" t="s">
        <v>84</v>
      </c>
      <c r="AV1240" s="11" t="s">
        <v>82</v>
      </c>
      <c r="AW1240" s="11" t="s">
        <v>37</v>
      </c>
      <c r="AX1240" s="11" t="s">
        <v>74</v>
      </c>
      <c r="AY1240" s="214" t="s">
        <v>162</v>
      </c>
    </row>
    <row r="1241" spans="2:65" s="12" customFormat="1" ht="13.5">
      <c r="B1241" s="215"/>
      <c r="C1241" s="216"/>
      <c r="D1241" s="205" t="s">
        <v>171</v>
      </c>
      <c r="E1241" s="217" t="s">
        <v>21</v>
      </c>
      <c r="F1241" s="218" t="s">
        <v>2296</v>
      </c>
      <c r="G1241" s="216"/>
      <c r="H1241" s="219">
        <v>17.2</v>
      </c>
      <c r="I1241" s="220"/>
      <c r="J1241" s="216"/>
      <c r="K1241" s="216"/>
      <c r="L1241" s="221"/>
      <c r="M1241" s="222"/>
      <c r="N1241" s="223"/>
      <c r="O1241" s="223"/>
      <c r="P1241" s="223"/>
      <c r="Q1241" s="223"/>
      <c r="R1241" s="223"/>
      <c r="S1241" s="223"/>
      <c r="T1241" s="224"/>
      <c r="AT1241" s="225" t="s">
        <v>171</v>
      </c>
      <c r="AU1241" s="225" t="s">
        <v>84</v>
      </c>
      <c r="AV1241" s="12" t="s">
        <v>84</v>
      </c>
      <c r="AW1241" s="12" t="s">
        <v>37</v>
      </c>
      <c r="AX1241" s="12" t="s">
        <v>74</v>
      </c>
      <c r="AY1241" s="225" t="s">
        <v>162</v>
      </c>
    </row>
    <row r="1242" spans="2:65" s="11" customFormat="1" ht="13.5">
      <c r="B1242" s="203"/>
      <c r="C1242" s="204"/>
      <c r="D1242" s="205" t="s">
        <v>171</v>
      </c>
      <c r="E1242" s="206" t="s">
        <v>21</v>
      </c>
      <c r="F1242" s="207" t="s">
        <v>2297</v>
      </c>
      <c r="G1242" s="204"/>
      <c r="H1242" s="208" t="s">
        <v>21</v>
      </c>
      <c r="I1242" s="209"/>
      <c r="J1242" s="204"/>
      <c r="K1242" s="204"/>
      <c r="L1242" s="210"/>
      <c r="M1242" s="211"/>
      <c r="N1242" s="212"/>
      <c r="O1242" s="212"/>
      <c r="P1242" s="212"/>
      <c r="Q1242" s="212"/>
      <c r="R1242" s="212"/>
      <c r="S1242" s="212"/>
      <c r="T1242" s="213"/>
      <c r="AT1242" s="214" t="s">
        <v>171</v>
      </c>
      <c r="AU1242" s="214" t="s">
        <v>84</v>
      </c>
      <c r="AV1242" s="11" t="s">
        <v>82</v>
      </c>
      <c r="AW1242" s="11" t="s">
        <v>37</v>
      </c>
      <c r="AX1242" s="11" t="s">
        <v>74</v>
      </c>
      <c r="AY1242" s="214" t="s">
        <v>162</v>
      </c>
    </row>
    <row r="1243" spans="2:65" s="12" customFormat="1" ht="13.5">
      <c r="B1243" s="215"/>
      <c r="C1243" s="216"/>
      <c r="D1243" s="226" t="s">
        <v>171</v>
      </c>
      <c r="E1243" s="227" t="s">
        <v>21</v>
      </c>
      <c r="F1243" s="228" t="s">
        <v>260</v>
      </c>
      <c r="G1243" s="216"/>
      <c r="H1243" s="229">
        <v>18</v>
      </c>
      <c r="I1243" s="220"/>
      <c r="J1243" s="216"/>
      <c r="K1243" s="216"/>
      <c r="L1243" s="221"/>
      <c r="M1243" s="222"/>
      <c r="N1243" s="223"/>
      <c r="O1243" s="223"/>
      <c r="P1243" s="223"/>
      <c r="Q1243" s="223"/>
      <c r="R1243" s="223"/>
      <c r="S1243" s="223"/>
      <c r="T1243" s="224"/>
      <c r="AT1243" s="225" t="s">
        <v>171</v>
      </c>
      <c r="AU1243" s="225" t="s">
        <v>84</v>
      </c>
      <c r="AV1243" s="12" t="s">
        <v>84</v>
      </c>
      <c r="AW1243" s="12" t="s">
        <v>37</v>
      </c>
      <c r="AX1243" s="12" t="s">
        <v>74</v>
      </c>
      <c r="AY1243" s="225" t="s">
        <v>162</v>
      </c>
    </row>
    <row r="1244" spans="2:65" s="1" customFormat="1" ht="22.5" customHeight="1">
      <c r="B1244" s="39"/>
      <c r="C1244" s="230" t="s">
        <v>2298</v>
      </c>
      <c r="D1244" s="230" t="s">
        <v>275</v>
      </c>
      <c r="E1244" s="231" t="s">
        <v>2299</v>
      </c>
      <c r="F1244" s="232" t="s">
        <v>2300</v>
      </c>
      <c r="G1244" s="233" t="s">
        <v>182</v>
      </c>
      <c r="H1244" s="234">
        <v>1</v>
      </c>
      <c r="I1244" s="235"/>
      <c r="J1244" s="236">
        <f>ROUND(I1244*H1244,2)</f>
        <v>0</v>
      </c>
      <c r="K1244" s="232" t="s">
        <v>168</v>
      </c>
      <c r="L1244" s="237"/>
      <c r="M1244" s="238" t="s">
        <v>21</v>
      </c>
      <c r="N1244" s="239" t="s">
        <v>45</v>
      </c>
      <c r="O1244" s="40"/>
      <c r="P1244" s="200">
        <f>O1244*H1244</f>
        <v>0</v>
      </c>
      <c r="Q1244" s="200">
        <v>1.7149999999999999E-2</v>
      </c>
      <c r="R1244" s="200">
        <f>Q1244*H1244</f>
        <v>1.7149999999999999E-2</v>
      </c>
      <c r="S1244" s="200">
        <v>0</v>
      </c>
      <c r="T1244" s="201">
        <f>S1244*H1244</f>
        <v>0</v>
      </c>
      <c r="AR1244" s="22" t="s">
        <v>340</v>
      </c>
      <c r="AT1244" s="22" t="s">
        <v>275</v>
      </c>
      <c r="AU1244" s="22" t="s">
        <v>84</v>
      </c>
      <c r="AY1244" s="22" t="s">
        <v>162</v>
      </c>
      <c r="BE1244" s="202">
        <f>IF(N1244="základní",J1244,0)</f>
        <v>0</v>
      </c>
      <c r="BF1244" s="202">
        <f>IF(N1244="snížená",J1244,0)</f>
        <v>0</v>
      </c>
      <c r="BG1244" s="202">
        <f>IF(N1244="zákl. přenesená",J1244,0)</f>
        <v>0</v>
      </c>
      <c r="BH1244" s="202">
        <f>IF(N1244="sníž. přenesená",J1244,0)</f>
        <v>0</v>
      </c>
      <c r="BI1244" s="202">
        <f>IF(N1244="nulová",J1244,0)</f>
        <v>0</v>
      </c>
      <c r="BJ1244" s="22" t="s">
        <v>82</v>
      </c>
      <c r="BK1244" s="202">
        <f>ROUND(I1244*H1244,2)</f>
        <v>0</v>
      </c>
      <c r="BL1244" s="22" t="s">
        <v>249</v>
      </c>
      <c r="BM1244" s="22" t="s">
        <v>2301</v>
      </c>
    </row>
    <row r="1245" spans="2:65" s="11" customFormat="1" ht="13.5">
      <c r="B1245" s="203"/>
      <c r="C1245" s="204"/>
      <c r="D1245" s="205" t="s">
        <v>171</v>
      </c>
      <c r="E1245" s="206" t="s">
        <v>21</v>
      </c>
      <c r="F1245" s="207" t="s">
        <v>2302</v>
      </c>
      <c r="G1245" s="204"/>
      <c r="H1245" s="208" t="s">
        <v>21</v>
      </c>
      <c r="I1245" s="209"/>
      <c r="J1245" s="204"/>
      <c r="K1245" s="204"/>
      <c r="L1245" s="210"/>
      <c r="M1245" s="211"/>
      <c r="N1245" s="212"/>
      <c r="O1245" s="212"/>
      <c r="P1245" s="212"/>
      <c r="Q1245" s="212"/>
      <c r="R1245" s="212"/>
      <c r="S1245" s="212"/>
      <c r="T1245" s="213"/>
      <c r="AT1245" s="214" t="s">
        <v>171</v>
      </c>
      <c r="AU1245" s="214" t="s">
        <v>84</v>
      </c>
      <c r="AV1245" s="11" t="s">
        <v>82</v>
      </c>
      <c r="AW1245" s="11" t="s">
        <v>37</v>
      </c>
      <c r="AX1245" s="11" t="s">
        <v>74</v>
      </c>
      <c r="AY1245" s="214" t="s">
        <v>162</v>
      </c>
    </row>
    <row r="1246" spans="2:65" s="12" customFormat="1" ht="13.5">
      <c r="B1246" s="215"/>
      <c r="C1246" s="216"/>
      <c r="D1246" s="226" t="s">
        <v>171</v>
      </c>
      <c r="E1246" s="227" t="s">
        <v>21</v>
      </c>
      <c r="F1246" s="228" t="s">
        <v>2303</v>
      </c>
      <c r="G1246" s="216"/>
      <c r="H1246" s="229">
        <v>1</v>
      </c>
      <c r="I1246" s="220"/>
      <c r="J1246" s="216"/>
      <c r="K1246" s="216"/>
      <c r="L1246" s="221"/>
      <c r="M1246" s="222"/>
      <c r="N1246" s="223"/>
      <c r="O1246" s="223"/>
      <c r="P1246" s="223"/>
      <c r="Q1246" s="223"/>
      <c r="R1246" s="223"/>
      <c r="S1246" s="223"/>
      <c r="T1246" s="224"/>
      <c r="AT1246" s="225" t="s">
        <v>171</v>
      </c>
      <c r="AU1246" s="225" t="s">
        <v>84</v>
      </c>
      <c r="AV1246" s="12" t="s">
        <v>84</v>
      </c>
      <c r="AW1246" s="12" t="s">
        <v>37</v>
      </c>
      <c r="AX1246" s="12" t="s">
        <v>74</v>
      </c>
      <c r="AY1246" s="225" t="s">
        <v>162</v>
      </c>
    </row>
    <row r="1247" spans="2:65" s="1" customFormat="1" ht="22.5" customHeight="1">
      <c r="B1247" s="39"/>
      <c r="C1247" s="230" t="s">
        <v>2304</v>
      </c>
      <c r="D1247" s="230" t="s">
        <v>275</v>
      </c>
      <c r="E1247" s="231" t="s">
        <v>2305</v>
      </c>
      <c r="F1247" s="232" t="s">
        <v>2306</v>
      </c>
      <c r="G1247" s="233" t="s">
        <v>357</v>
      </c>
      <c r="H1247" s="234">
        <v>9</v>
      </c>
      <c r="I1247" s="235"/>
      <c r="J1247" s="236">
        <f>ROUND(I1247*H1247,2)</f>
        <v>0</v>
      </c>
      <c r="K1247" s="232" t="s">
        <v>21</v>
      </c>
      <c r="L1247" s="237"/>
      <c r="M1247" s="238" t="s">
        <v>21</v>
      </c>
      <c r="N1247" s="239" t="s">
        <v>45</v>
      </c>
      <c r="O1247" s="40"/>
      <c r="P1247" s="200">
        <f>O1247*H1247</f>
        <v>0</v>
      </c>
      <c r="Q1247" s="200">
        <v>0</v>
      </c>
      <c r="R1247" s="200">
        <f>Q1247*H1247</f>
        <v>0</v>
      </c>
      <c r="S1247" s="200">
        <v>0</v>
      </c>
      <c r="T1247" s="201">
        <f>S1247*H1247</f>
        <v>0</v>
      </c>
      <c r="AR1247" s="22" t="s">
        <v>340</v>
      </c>
      <c r="AT1247" s="22" t="s">
        <v>275</v>
      </c>
      <c r="AU1247" s="22" t="s">
        <v>84</v>
      </c>
      <c r="AY1247" s="22" t="s">
        <v>162</v>
      </c>
      <c r="BE1247" s="202">
        <f>IF(N1247="základní",J1247,0)</f>
        <v>0</v>
      </c>
      <c r="BF1247" s="202">
        <f>IF(N1247="snížená",J1247,0)</f>
        <v>0</v>
      </c>
      <c r="BG1247" s="202">
        <f>IF(N1247="zákl. přenesená",J1247,0)</f>
        <v>0</v>
      </c>
      <c r="BH1247" s="202">
        <f>IF(N1247="sníž. přenesená",J1247,0)</f>
        <v>0</v>
      </c>
      <c r="BI1247" s="202">
        <f>IF(N1247="nulová",J1247,0)</f>
        <v>0</v>
      </c>
      <c r="BJ1247" s="22" t="s">
        <v>82</v>
      </c>
      <c r="BK1247" s="202">
        <f>ROUND(I1247*H1247,2)</f>
        <v>0</v>
      </c>
      <c r="BL1247" s="22" t="s">
        <v>249</v>
      </c>
      <c r="BM1247" s="22" t="s">
        <v>2307</v>
      </c>
    </row>
    <row r="1248" spans="2:65" s="1" customFormat="1" ht="31.5" customHeight="1">
      <c r="B1248" s="39"/>
      <c r="C1248" s="191" t="s">
        <v>2308</v>
      </c>
      <c r="D1248" s="191" t="s">
        <v>164</v>
      </c>
      <c r="E1248" s="192" t="s">
        <v>2309</v>
      </c>
      <c r="F1248" s="193" t="s">
        <v>2310</v>
      </c>
      <c r="G1248" s="194" t="s">
        <v>917</v>
      </c>
      <c r="H1248" s="195">
        <v>31</v>
      </c>
      <c r="I1248" s="196"/>
      <c r="J1248" s="197">
        <f>ROUND(I1248*H1248,2)</f>
        <v>0</v>
      </c>
      <c r="K1248" s="193" t="s">
        <v>168</v>
      </c>
      <c r="L1248" s="59"/>
      <c r="M1248" s="198" t="s">
        <v>21</v>
      </c>
      <c r="N1248" s="199" t="s">
        <v>45</v>
      </c>
      <c r="O1248" s="40"/>
      <c r="P1248" s="200">
        <f>O1248*H1248</f>
        <v>0</v>
      </c>
      <c r="Q1248" s="200">
        <v>6.0000000000000002E-5</v>
      </c>
      <c r="R1248" s="200">
        <f>Q1248*H1248</f>
        <v>1.8600000000000001E-3</v>
      </c>
      <c r="S1248" s="200">
        <v>0</v>
      </c>
      <c r="T1248" s="201">
        <f>S1248*H1248</f>
        <v>0</v>
      </c>
      <c r="AR1248" s="22" t="s">
        <v>249</v>
      </c>
      <c r="AT1248" s="22" t="s">
        <v>164</v>
      </c>
      <c r="AU1248" s="22" t="s">
        <v>84</v>
      </c>
      <c r="AY1248" s="22" t="s">
        <v>162</v>
      </c>
      <c r="BE1248" s="202">
        <f>IF(N1248="základní",J1248,0)</f>
        <v>0</v>
      </c>
      <c r="BF1248" s="202">
        <f>IF(N1248="snížená",J1248,0)</f>
        <v>0</v>
      </c>
      <c r="BG1248" s="202">
        <f>IF(N1248="zákl. přenesená",J1248,0)</f>
        <v>0</v>
      </c>
      <c r="BH1248" s="202">
        <f>IF(N1248="sníž. přenesená",J1248,0)</f>
        <v>0</v>
      </c>
      <c r="BI1248" s="202">
        <f>IF(N1248="nulová",J1248,0)</f>
        <v>0</v>
      </c>
      <c r="BJ1248" s="22" t="s">
        <v>82</v>
      </c>
      <c r="BK1248" s="202">
        <f>ROUND(I1248*H1248,2)</f>
        <v>0</v>
      </c>
      <c r="BL1248" s="22" t="s">
        <v>249</v>
      </c>
      <c r="BM1248" s="22" t="s">
        <v>2311</v>
      </c>
    </row>
    <row r="1249" spans="2:65" s="11" customFormat="1" ht="13.5">
      <c r="B1249" s="203"/>
      <c r="C1249" s="204"/>
      <c r="D1249" s="205" t="s">
        <v>171</v>
      </c>
      <c r="E1249" s="206" t="s">
        <v>21</v>
      </c>
      <c r="F1249" s="207" t="s">
        <v>2312</v>
      </c>
      <c r="G1249" s="204"/>
      <c r="H1249" s="208" t="s">
        <v>21</v>
      </c>
      <c r="I1249" s="209"/>
      <c r="J1249" s="204"/>
      <c r="K1249" s="204"/>
      <c r="L1249" s="210"/>
      <c r="M1249" s="211"/>
      <c r="N1249" s="212"/>
      <c r="O1249" s="212"/>
      <c r="P1249" s="212"/>
      <c r="Q1249" s="212"/>
      <c r="R1249" s="212"/>
      <c r="S1249" s="212"/>
      <c r="T1249" s="213"/>
      <c r="AT1249" s="214" t="s">
        <v>171</v>
      </c>
      <c r="AU1249" s="214" t="s">
        <v>84</v>
      </c>
      <c r="AV1249" s="11" t="s">
        <v>82</v>
      </c>
      <c r="AW1249" s="11" t="s">
        <v>37</v>
      </c>
      <c r="AX1249" s="11" t="s">
        <v>74</v>
      </c>
      <c r="AY1249" s="214" t="s">
        <v>162</v>
      </c>
    </row>
    <row r="1250" spans="2:65" s="12" customFormat="1" ht="13.5">
      <c r="B1250" s="215"/>
      <c r="C1250" s="216"/>
      <c r="D1250" s="226" t="s">
        <v>171</v>
      </c>
      <c r="E1250" s="227" t="s">
        <v>21</v>
      </c>
      <c r="F1250" s="228" t="s">
        <v>335</v>
      </c>
      <c r="G1250" s="216"/>
      <c r="H1250" s="229">
        <v>31</v>
      </c>
      <c r="I1250" s="220"/>
      <c r="J1250" s="216"/>
      <c r="K1250" s="216"/>
      <c r="L1250" s="221"/>
      <c r="M1250" s="222"/>
      <c r="N1250" s="223"/>
      <c r="O1250" s="223"/>
      <c r="P1250" s="223"/>
      <c r="Q1250" s="223"/>
      <c r="R1250" s="223"/>
      <c r="S1250" s="223"/>
      <c r="T1250" s="224"/>
      <c r="AT1250" s="225" t="s">
        <v>171</v>
      </c>
      <c r="AU1250" s="225" t="s">
        <v>84</v>
      </c>
      <c r="AV1250" s="12" t="s">
        <v>84</v>
      </c>
      <c r="AW1250" s="12" t="s">
        <v>37</v>
      </c>
      <c r="AX1250" s="12" t="s">
        <v>74</v>
      </c>
      <c r="AY1250" s="225" t="s">
        <v>162</v>
      </c>
    </row>
    <row r="1251" spans="2:65" s="1" customFormat="1" ht="57" customHeight="1">
      <c r="B1251" s="39"/>
      <c r="C1251" s="230" t="s">
        <v>2313</v>
      </c>
      <c r="D1251" s="230" t="s">
        <v>275</v>
      </c>
      <c r="E1251" s="231" t="s">
        <v>2314</v>
      </c>
      <c r="F1251" s="232" t="s">
        <v>2315</v>
      </c>
      <c r="G1251" s="233" t="s">
        <v>357</v>
      </c>
      <c r="H1251" s="234">
        <v>1</v>
      </c>
      <c r="I1251" s="235"/>
      <c r="J1251" s="236">
        <f>ROUND(I1251*H1251,2)</f>
        <v>0</v>
      </c>
      <c r="K1251" s="232" t="s">
        <v>168</v>
      </c>
      <c r="L1251" s="237"/>
      <c r="M1251" s="238" t="s">
        <v>21</v>
      </c>
      <c r="N1251" s="239" t="s">
        <v>45</v>
      </c>
      <c r="O1251" s="40"/>
      <c r="P1251" s="200">
        <f>O1251*H1251</f>
        <v>0</v>
      </c>
      <c r="Q1251" s="200">
        <v>4.5999999999999999E-2</v>
      </c>
      <c r="R1251" s="200">
        <f>Q1251*H1251</f>
        <v>4.5999999999999999E-2</v>
      </c>
      <c r="S1251" s="200">
        <v>0</v>
      </c>
      <c r="T1251" s="201">
        <f>S1251*H1251</f>
        <v>0</v>
      </c>
      <c r="AR1251" s="22" t="s">
        <v>340</v>
      </c>
      <c r="AT1251" s="22" t="s">
        <v>275</v>
      </c>
      <c r="AU1251" s="22" t="s">
        <v>84</v>
      </c>
      <c r="AY1251" s="22" t="s">
        <v>162</v>
      </c>
      <c r="BE1251" s="202">
        <f>IF(N1251="základní",J1251,0)</f>
        <v>0</v>
      </c>
      <c r="BF1251" s="202">
        <f>IF(N1251="snížená",J1251,0)</f>
        <v>0</v>
      </c>
      <c r="BG1251" s="202">
        <f>IF(N1251="zákl. přenesená",J1251,0)</f>
        <v>0</v>
      </c>
      <c r="BH1251" s="202">
        <f>IF(N1251="sníž. přenesená",J1251,0)</f>
        <v>0</v>
      </c>
      <c r="BI1251" s="202">
        <f>IF(N1251="nulová",J1251,0)</f>
        <v>0</v>
      </c>
      <c r="BJ1251" s="22" t="s">
        <v>82</v>
      </c>
      <c r="BK1251" s="202">
        <f>ROUND(I1251*H1251,2)</f>
        <v>0</v>
      </c>
      <c r="BL1251" s="22" t="s">
        <v>249</v>
      </c>
      <c r="BM1251" s="22" t="s">
        <v>2316</v>
      </c>
    </row>
    <row r="1252" spans="2:65" s="1" customFormat="1" ht="22.5" customHeight="1">
      <c r="B1252" s="39"/>
      <c r="C1252" s="191" t="s">
        <v>2317</v>
      </c>
      <c r="D1252" s="191" t="s">
        <v>164</v>
      </c>
      <c r="E1252" s="192" t="s">
        <v>2318</v>
      </c>
      <c r="F1252" s="193" t="s">
        <v>2319</v>
      </c>
      <c r="G1252" s="194" t="s">
        <v>917</v>
      </c>
      <c r="H1252" s="195">
        <v>110</v>
      </c>
      <c r="I1252" s="196"/>
      <c r="J1252" s="197">
        <f>ROUND(I1252*H1252,2)</f>
        <v>0</v>
      </c>
      <c r="K1252" s="193" t="s">
        <v>168</v>
      </c>
      <c r="L1252" s="59"/>
      <c r="M1252" s="198" t="s">
        <v>21</v>
      </c>
      <c r="N1252" s="199" t="s">
        <v>45</v>
      </c>
      <c r="O1252" s="40"/>
      <c r="P1252" s="200">
        <f>O1252*H1252</f>
        <v>0</v>
      </c>
      <c r="Q1252" s="200">
        <v>5.0000000000000002E-5</v>
      </c>
      <c r="R1252" s="200">
        <f>Q1252*H1252</f>
        <v>5.5000000000000005E-3</v>
      </c>
      <c r="S1252" s="200">
        <v>0</v>
      </c>
      <c r="T1252" s="201">
        <f>S1252*H1252</f>
        <v>0</v>
      </c>
      <c r="AR1252" s="22" t="s">
        <v>249</v>
      </c>
      <c r="AT1252" s="22" t="s">
        <v>164</v>
      </c>
      <c r="AU1252" s="22" t="s">
        <v>84</v>
      </c>
      <c r="AY1252" s="22" t="s">
        <v>162</v>
      </c>
      <c r="BE1252" s="202">
        <f>IF(N1252="základní",J1252,0)</f>
        <v>0</v>
      </c>
      <c r="BF1252" s="202">
        <f>IF(N1252="snížená",J1252,0)</f>
        <v>0</v>
      </c>
      <c r="BG1252" s="202">
        <f>IF(N1252="zákl. přenesená",J1252,0)</f>
        <v>0</v>
      </c>
      <c r="BH1252" s="202">
        <f>IF(N1252="sníž. přenesená",J1252,0)</f>
        <v>0</v>
      </c>
      <c r="BI1252" s="202">
        <f>IF(N1252="nulová",J1252,0)</f>
        <v>0</v>
      </c>
      <c r="BJ1252" s="22" t="s">
        <v>82</v>
      </c>
      <c r="BK1252" s="202">
        <f>ROUND(I1252*H1252,2)</f>
        <v>0</v>
      </c>
      <c r="BL1252" s="22" t="s">
        <v>249</v>
      </c>
      <c r="BM1252" s="22" t="s">
        <v>2320</v>
      </c>
    </row>
    <row r="1253" spans="2:65" s="11" customFormat="1" ht="13.5">
      <c r="B1253" s="203"/>
      <c r="C1253" s="204"/>
      <c r="D1253" s="205" t="s">
        <v>171</v>
      </c>
      <c r="E1253" s="206" t="s">
        <v>21</v>
      </c>
      <c r="F1253" s="207" t="s">
        <v>2321</v>
      </c>
      <c r="G1253" s="204"/>
      <c r="H1253" s="208" t="s">
        <v>21</v>
      </c>
      <c r="I1253" s="209"/>
      <c r="J1253" s="204"/>
      <c r="K1253" s="204"/>
      <c r="L1253" s="210"/>
      <c r="M1253" s="211"/>
      <c r="N1253" s="212"/>
      <c r="O1253" s="212"/>
      <c r="P1253" s="212"/>
      <c r="Q1253" s="212"/>
      <c r="R1253" s="212"/>
      <c r="S1253" s="212"/>
      <c r="T1253" s="213"/>
      <c r="AT1253" s="214" t="s">
        <v>171</v>
      </c>
      <c r="AU1253" s="214" t="s">
        <v>84</v>
      </c>
      <c r="AV1253" s="11" t="s">
        <v>82</v>
      </c>
      <c r="AW1253" s="11" t="s">
        <v>37</v>
      </c>
      <c r="AX1253" s="11" t="s">
        <v>74</v>
      </c>
      <c r="AY1253" s="214" t="s">
        <v>162</v>
      </c>
    </row>
    <row r="1254" spans="2:65" s="12" customFormat="1" ht="13.5">
      <c r="B1254" s="215"/>
      <c r="C1254" s="216"/>
      <c r="D1254" s="226" t="s">
        <v>171</v>
      </c>
      <c r="E1254" s="227" t="s">
        <v>21</v>
      </c>
      <c r="F1254" s="228" t="s">
        <v>2322</v>
      </c>
      <c r="G1254" s="216"/>
      <c r="H1254" s="229">
        <v>110</v>
      </c>
      <c r="I1254" s="220"/>
      <c r="J1254" s="216"/>
      <c r="K1254" s="216"/>
      <c r="L1254" s="221"/>
      <c r="M1254" s="222"/>
      <c r="N1254" s="223"/>
      <c r="O1254" s="223"/>
      <c r="P1254" s="223"/>
      <c r="Q1254" s="223"/>
      <c r="R1254" s="223"/>
      <c r="S1254" s="223"/>
      <c r="T1254" s="224"/>
      <c r="AT1254" s="225" t="s">
        <v>171</v>
      </c>
      <c r="AU1254" s="225" t="s">
        <v>84</v>
      </c>
      <c r="AV1254" s="12" t="s">
        <v>84</v>
      </c>
      <c r="AW1254" s="12" t="s">
        <v>37</v>
      </c>
      <c r="AX1254" s="12" t="s">
        <v>74</v>
      </c>
      <c r="AY1254" s="225" t="s">
        <v>162</v>
      </c>
    </row>
    <row r="1255" spans="2:65" s="1" customFormat="1" ht="22.5" customHeight="1">
      <c r="B1255" s="39"/>
      <c r="C1255" s="230" t="s">
        <v>2323</v>
      </c>
      <c r="D1255" s="230" t="s">
        <v>275</v>
      </c>
      <c r="E1255" s="231" t="s">
        <v>2324</v>
      </c>
      <c r="F1255" s="232" t="s">
        <v>2325</v>
      </c>
      <c r="G1255" s="233" t="s">
        <v>257</v>
      </c>
      <c r="H1255" s="234">
        <v>0.11899999999999999</v>
      </c>
      <c r="I1255" s="235"/>
      <c r="J1255" s="236">
        <f>ROUND(I1255*H1255,2)</f>
        <v>0</v>
      </c>
      <c r="K1255" s="232" t="s">
        <v>168</v>
      </c>
      <c r="L1255" s="237"/>
      <c r="M1255" s="238" t="s">
        <v>21</v>
      </c>
      <c r="N1255" s="239" t="s">
        <v>45</v>
      </c>
      <c r="O1255" s="40"/>
      <c r="P1255" s="200">
        <f>O1255*H1255</f>
        <v>0</v>
      </c>
      <c r="Q1255" s="200">
        <v>1</v>
      </c>
      <c r="R1255" s="200">
        <f>Q1255*H1255</f>
        <v>0.11899999999999999</v>
      </c>
      <c r="S1255" s="200">
        <v>0</v>
      </c>
      <c r="T1255" s="201">
        <f>S1255*H1255</f>
        <v>0</v>
      </c>
      <c r="AR1255" s="22" t="s">
        <v>340</v>
      </c>
      <c r="AT1255" s="22" t="s">
        <v>275</v>
      </c>
      <c r="AU1255" s="22" t="s">
        <v>84</v>
      </c>
      <c r="AY1255" s="22" t="s">
        <v>162</v>
      </c>
      <c r="BE1255" s="202">
        <f>IF(N1255="základní",J1255,0)</f>
        <v>0</v>
      </c>
      <c r="BF1255" s="202">
        <f>IF(N1255="snížená",J1255,0)</f>
        <v>0</v>
      </c>
      <c r="BG1255" s="202">
        <f>IF(N1255="zákl. přenesená",J1255,0)</f>
        <v>0</v>
      </c>
      <c r="BH1255" s="202">
        <f>IF(N1255="sníž. přenesená",J1255,0)</f>
        <v>0</v>
      </c>
      <c r="BI1255" s="202">
        <f>IF(N1255="nulová",J1255,0)</f>
        <v>0</v>
      </c>
      <c r="BJ1255" s="22" t="s">
        <v>82</v>
      </c>
      <c r="BK1255" s="202">
        <f>ROUND(I1255*H1255,2)</f>
        <v>0</v>
      </c>
      <c r="BL1255" s="22" t="s">
        <v>249</v>
      </c>
      <c r="BM1255" s="22" t="s">
        <v>2326</v>
      </c>
    </row>
    <row r="1256" spans="2:65" s="1" customFormat="1" ht="27">
      <c r="B1256" s="39"/>
      <c r="C1256" s="61"/>
      <c r="D1256" s="205" t="s">
        <v>397</v>
      </c>
      <c r="E1256" s="61"/>
      <c r="F1256" s="240" t="s">
        <v>2327</v>
      </c>
      <c r="G1256" s="61"/>
      <c r="H1256" s="61"/>
      <c r="I1256" s="161"/>
      <c r="J1256" s="61"/>
      <c r="K1256" s="61"/>
      <c r="L1256" s="59"/>
      <c r="M1256" s="241"/>
      <c r="N1256" s="40"/>
      <c r="O1256" s="40"/>
      <c r="P1256" s="40"/>
      <c r="Q1256" s="40"/>
      <c r="R1256" s="40"/>
      <c r="S1256" s="40"/>
      <c r="T1256" s="76"/>
      <c r="AT1256" s="22" t="s">
        <v>397</v>
      </c>
      <c r="AU1256" s="22" t="s">
        <v>84</v>
      </c>
    </row>
    <row r="1257" spans="2:65" s="11" customFormat="1" ht="13.5">
      <c r="B1257" s="203"/>
      <c r="C1257" s="204"/>
      <c r="D1257" s="205" t="s">
        <v>171</v>
      </c>
      <c r="E1257" s="206" t="s">
        <v>21</v>
      </c>
      <c r="F1257" s="207" t="s">
        <v>2328</v>
      </c>
      <c r="G1257" s="204"/>
      <c r="H1257" s="208" t="s">
        <v>21</v>
      </c>
      <c r="I1257" s="209"/>
      <c r="J1257" s="204"/>
      <c r="K1257" s="204"/>
      <c r="L1257" s="210"/>
      <c r="M1257" s="211"/>
      <c r="N1257" s="212"/>
      <c r="O1257" s="212"/>
      <c r="P1257" s="212"/>
      <c r="Q1257" s="212"/>
      <c r="R1257" s="212"/>
      <c r="S1257" s="212"/>
      <c r="T1257" s="213"/>
      <c r="AT1257" s="214" t="s">
        <v>171</v>
      </c>
      <c r="AU1257" s="214" t="s">
        <v>84</v>
      </c>
      <c r="AV1257" s="11" t="s">
        <v>82</v>
      </c>
      <c r="AW1257" s="11" t="s">
        <v>37</v>
      </c>
      <c r="AX1257" s="11" t="s">
        <v>74</v>
      </c>
      <c r="AY1257" s="214" t="s">
        <v>162</v>
      </c>
    </row>
    <row r="1258" spans="2:65" s="12" customFormat="1" ht="13.5">
      <c r="B1258" s="215"/>
      <c r="C1258" s="216"/>
      <c r="D1258" s="205" t="s">
        <v>171</v>
      </c>
      <c r="E1258" s="217" t="s">
        <v>21</v>
      </c>
      <c r="F1258" s="218" t="s">
        <v>2329</v>
      </c>
      <c r="G1258" s="216"/>
      <c r="H1258" s="219">
        <v>0.11</v>
      </c>
      <c r="I1258" s="220"/>
      <c r="J1258" s="216"/>
      <c r="K1258" s="216"/>
      <c r="L1258" s="221"/>
      <c r="M1258" s="222"/>
      <c r="N1258" s="223"/>
      <c r="O1258" s="223"/>
      <c r="P1258" s="223"/>
      <c r="Q1258" s="223"/>
      <c r="R1258" s="223"/>
      <c r="S1258" s="223"/>
      <c r="T1258" s="224"/>
      <c r="AT1258" s="225" t="s">
        <v>171</v>
      </c>
      <c r="AU1258" s="225" t="s">
        <v>84</v>
      </c>
      <c r="AV1258" s="12" t="s">
        <v>84</v>
      </c>
      <c r="AW1258" s="12" t="s">
        <v>37</v>
      </c>
      <c r="AX1258" s="12" t="s">
        <v>74</v>
      </c>
      <c r="AY1258" s="225" t="s">
        <v>162</v>
      </c>
    </row>
    <row r="1259" spans="2:65" s="12" customFormat="1" ht="13.5">
      <c r="B1259" s="215"/>
      <c r="C1259" s="216"/>
      <c r="D1259" s="226" t="s">
        <v>171</v>
      </c>
      <c r="E1259" s="216"/>
      <c r="F1259" s="228" t="s">
        <v>2330</v>
      </c>
      <c r="G1259" s="216"/>
      <c r="H1259" s="229">
        <v>0.11899999999999999</v>
      </c>
      <c r="I1259" s="220"/>
      <c r="J1259" s="216"/>
      <c r="K1259" s="216"/>
      <c r="L1259" s="221"/>
      <c r="M1259" s="222"/>
      <c r="N1259" s="223"/>
      <c r="O1259" s="223"/>
      <c r="P1259" s="223"/>
      <c r="Q1259" s="223"/>
      <c r="R1259" s="223"/>
      <c r="S1259" s="223"/>
      <c r="T1259" s="224"/>
      <c r="AT1259" s="225" t="s">
        <v>171</v>
      </c>
      <c r="AU1259" s="225" t="s">
        <v>84</v>
      </c>
      <c r="AV1259" s="12" t="s">
        <v>84</v>
      </c>
      <c r="AW1259" s="12" t="s">
        <v>6</v>
      </c>
      <c r="AX1259" s="12" t="s">
        <v>82</v>
      </c>
      <c r="AY1259" s="225" t="s">
        <v>162</v>
      </c>
    </row>
    <row r="1260" spans="2:65" s="1" customFormat="1" ht="31.5" customHeight="1">
      <c r="B1260" s="39"/>
      <c r="C1260" s="191" t="s">
        <v>2331</v>
      </c>
      <c r="D1260" s="191" t="s">
        <v>164</v>
      </c>
      <c r="E1260" s="192" t="s">
        <v>2332</v>
      </c>
      <c r="F1260" s="193" t="s">
        <v>2333</v>
      </c>
      <c r="G1260" s="194" t="s">
        <v>257</v>
      </c>
      <c r="H1260" s="195">
        <v>2.774</v>
      </c>
      <c r="I1260" s="196"/>
      <c r="J1260" s="197">
        <f>ROUND(I1260*H1260,2)</f>
        <v>0</v>
      </c>
      <c r="K1260" s="193" t="s">
        <v>168</v>
      </c>
      <c r="L1260" s="59"/>
      <c r="M1260" s="198" t="s">
        <v>21</v>
      </c>
      <c r="N1260" s="199" t="s">
        <v>45</v>
      </c>
      <c r="O1260" s="40"/>
      <c r="P1260" s="200">
        <f>O1260*H1260</f>
        <v>0</v>
      </c>
      <c r="Q1260" s="200">
        <v>0</v>
      </c>
      <c r="R1260" s="200">
        <f>Q1260*H1260</f>
        <v>0</v>
      </c>
      <c r="S1260" s="200">
        <v>0</v>
      </c>
      <c r="T1260" s="201">
        <f>S1260*H1260</f>
        <v>0</v>
      </c>
      <c r="AR1260" s="22" t="s">
        <v>249</v>
      </c>
      <c r="AT1260" s="22" t="s">
        <v>164</v>
      </c>
      <c r="AU1260" s="22" t="s">
        <v>84</v>
      </c>
      <c r="AY1260" s="22" t="s">
        <v>162</v>
      </c>
      <c r="BE1260" s="202">
        <f>IF(N1260="základní",J1260,0)</f>
        <v>0</v>
      </c>
      <c r="BF1260" s="202">
        <f>IF(N1260="snížená",J1260,0)</f>
        <v>0</v>
      </c>
      <c r="BG1260" s="202">
        <f>IF(N1260="zákl. přenesená",J1260,0)</f>
        <v>0</v>
      </c>
      <c r="BH1260" s="202">
        <f>IF(N1260="sníž. přenesená",J1260,0)</f>
        <v>0</v>
      </c>
      <c r="BI1260" s="202">
        <f>IF(N1260="nulová",J1260,0)</f>
        <v>0</v>
      </c>
      <c r="BJ1260" s="22" t="s">
        <v>82</v>
      </c>
      <c r="BK1260" s="202">
        <f>ROUND(I1260*H1260,2)</f>
        <v>0</v>
      </c>
      <c r="BL1260" s="22" t="s">
        <v>249</v>
      </c>
      <c r="BM1260" s="22" t="s">
        <v>2334</v>
      </c>
    </row>
    <row r="1261" spans="2:65" s="10" customFormat="1" ht="29.85" customHeight="1">
      <c r="B1261" s="174"/>
      <c r="C1261" s="175"/>
      <c r="D1261" s="188" t="s">
        <v>73</v>
      </c>
      <c r="E1261" s="189" t="s">
        <v>2335</v>
      </c>
      <c r="F1261" s="189" t="s">
        <v>2336</v>
      </c>
      <c r="G1261" s="175"/>
      <c r="H1261" s="175"/>
      <c r="I1261" s="178"/>
      <c r="J1261" s="190">
        <f>BK1261</f>
        <v>0</v>
      </c>
      <c r="K1261" s="175"/>
      <c r="L1261" s="180"/>
      <c r="M1261" s="181"/>
      <c r="N1261" s="182"/>
      <c r="O1261" s="182"/>
      <c r="P1261" s="183">
        <f>SUM(P1262:P1275)</f>
        <v>0</v>
      </c>
      <c r="Q1261" s="182"/>
      <c r="R1261" s="183">
        <f>SUM(R1262:R1275)</f>
        <v>0</v>
      </c>
      <c r="S1261" s="182"/>
      <c r="T1261" s="184">
        <f>SUM(T1262:T1275)</f>
        <v>0</v>
      </c>
      <c r="AR1261" s="185" t="s">
        <v>84</v>
      </c>
      <c r="AT1261" s="186" t="s">
        <v>73</v>
      </c>
      <c r="AU1261" s="186" t="s">
        <v>82</v>
      </c>
      <c r="AY1261" s="185" t="s">
        <v>162</v>
      </c>
      <c r="BK1261" s="187">
        <f>SUM(BK1262:BK1275)</f>
        <v>0</v>
      </c>
    </row>
    <row r="1262" spans="2:65" s="1" customFormat="1" ht="82.5" customHeight="1">
      <c r="B1262" s="39"/>
      <c r="C1262" s="191" t="s">
        <v>2337</v>
      </c>
      <c r="D1262" s="191" t="s">
        <v>164</v>
      </c>
      <c r="E1262" s="192" t="s">
        <v>2338</v>
      </c>
      <c r="F1262" s="193" t="s">
        <v>2339</v>
      </c>
      <c r="G1262" s="194" t="s">
        <v>357</v>
      </c>
      <c r="H1262" s="195">
        <v>26</v>
      </c>
      <c r="I1262" s="196"/>
      <c r="J1262" s="197">
        <f t="shared" ref="J1262:J1275" si="70">ROUND(I1262*H1262,2)</f>
        <v>0</v>
      </c>
      <c r="K1262" s="193" t="s">
        <v>21</v>
      </c>
      <c r="L1262" s="59"/>
      <c r="M1262" s="198" t="s">
        <v>21</v>
      </c>
      <c r="N1262" s="199" t="s">
        <v>45</v>
      </c>
      <c r="O1262" s="40"/>
      <c r="P1262" s="200">
        <f t="shared" ref="P1262:P1275" si="71">O1262*H1262</f>
        <v>0</v>
      </c>
      <c r="Q1262" s="200">
        <v>0</v>
      </c>
      <c r="R1262" s="200">
        <f t="shared" ref="R1262:R1275" si="72">Q1262*H1262</f>
        <v>0</v>
      </c>
      <c r="S1262" s="200">
        <v>0</v>
      </c>
      <c r="T1262" s="201">
        <f t="shared" ref="T1262:T1275" si="73">S1262*H1262</f>
        <v>0</v>
      </c>
      <c r="AR1262" s="22" t="s">
        <v>249</v>
      </c>
      <c r="AT1262" s="22" t="s">
        <v>164</v>
      </c>
      <c r="AU1262" s="22" t="s">
        <v>84</v>
      </c>
      <c r="AY1262" s="22" t="s">
        <v>162</v>
      </c>
      <c r="BE1262" s="202">
        <f t="shared" ref="BE1262:BE1275" si="74">IF(N1262="základní",J1262,0)</f>
        <v>0</v>
      </c>
      <c r="BF1262" s="202">
        <f t="shared" ref="BF1262:BF1275" si="75">IF(N1262="snížená",J1262,0)</f>
        <v>0</v>
      </c>
      <c r="BG1262" s="202">
        <f t="shared" ref="BG1262:BG1275" si="76">IF(N1262="zákl. přenesená",J1262,0)</f>
        <v>0</v>
      </c>
      <c r="BH1262" s="202">
        <f t="shared" ref="BH1262:BH1275" si="77">IF(N1262="sníž. přenesená",J1262,0)</f>
        <v>0</v>
      </c>
      <c r="BI1262" s="202">
        <f t="shared" ref="BI1262:BI1275" si="78">IF(N1262="nulová",J1262,0)</f>
        <v>0</v>
      </c>
      <c r="BJ1262" s="22" t="s">
        <v>82</v>
      </c>
      <c r="BK1262" s="202">
        <f t="shared" ref="BK1262:BK1275" si="79">ROUND(I1262*H1262,2)</f>
        <v>0</v>
      </c>
      <c r="BL1262" s="22" t="s">
        <v>249</v>
      </c>
      <c r="BM1262" s="22" t="s">
        <v>2340</v>
      </c>
    </row>
    <row r="1263" spans="2:65" s="1" customFormat="1" ht="82.5" customHeight="1">
      <c r="B1263" s="39"/>
      <c r="C1263" s="191" t="s">
        <v>2341</v>
      </c>
      <c r="D1263" s="191" t="s">
        <v>164</v>
      </c>
      <c r="E1263" s="192" t="s">
        <v>2342</v>
      </c>
      <c r="F1263" s="193" t="s">
        <v>2343</v>
      </c>
      <c r="G1263" s="194" t="s">
        <v>357</v>
      </c>
      <c r="H1263" s="195">
        <v>2</v>
      </c>
      <c r="I1263" s="196"/>
      <c r="J1263" s="197">
        <f t="shared" si="70"/>
        <v>0</v>
      </c>
      <c r="K1263" s="193" t="s">
        <v>21</v>
      </c>
      <c r="L1263" s="59"/>
      <c r="M1263" s="198" t="s">
        <v>21</v>
      </c>
      <c r="N1263" s="199" t="s">
        <v>45</v>
      </c>
      <c r="O1263" s="40"/>
      <c r="P1263" s="200">
        <f t="shared" si="71"/>
        <v>0</v>
      </c>
      <c r="Q1263" s="200">
        <v>0</v>
      </c>
      <c r="R1263" s="200">
        <f t="shared" si="72"/>
        <v>0</v>
      </c>
      <c r="S1263" s="200">
        <v>0</v>
      </c>
      <c r="T1263" s="201">
        <f t="shared" si="73"/>
        <v>0</v>
      </c>
      <c r="AR1263" s="22" t="s">
        <v>249</v>
      </c>
      <c r="AT1263" s="22" t="s">
        <v>164</v>
      </c>
      <c r="AU1263" s="22" t="s">
        <v>84</v>
      </c>
      <c r="AY1263" s="22" t="s">
        <v>162</v>
      </c>
      <c r="BE1263" s="202">
        <f t="shared" si="74"/>
        <v>0</v>
      </c>
      <c r="BF1263" s="202">
        <f t="shared" si="75"/>
        <v>0</v>
      </c>
      <c r="BG1263" s="202">
        <f t="shared" si="76"/>
        <v>0</v>
      </c>
      <c r="BH1263" s="202">
        <f t="shared" si="77"/>
        <v>0</v>
      </c>
      <c r="BI1263" s="202">
        <f t="shared" si="78"/>
        <v>0</v>
      </c>
      <c r="BJ1263" s="22" t="s">
        <v>82</v>
      </c>
      <c r="BK1263" s="202">
        <f t="shared" si="79"/>
        <v>0</v>
      </c>
      <c r="BL1263" s="22" t="s">
        <v>249</v>
      </c>
      <c r="BM1263" s="22" t="s">
        <v>2344</v>
      </c>
    </row>
    <row r="1264" spans="2:65" s="1" customFormat="1" ht="82.5" customHeight="1">
      <c r="B1264" s="39"/>
      <c r="C1264" s="191" t="s">
        <v>2345</v>
      </c>
      <c r="D1264" s="191" t="s">
        <v>164</v>
      </c>
      <c r="E1264" s="192" t="s">
        <v>2346</v>
      </c>
      <c r="F1264" s="193" t="s">
        <v>2347</v>
      </c>
      <c r="G1264" s="194" t="s">
        <v>357</v>
      </c>
      <c r="H1264" s="195">
        <v>4</v>
      </c>
      <c r="I1264" s="196"/>
      <c r="J1264" s="197">
        <f t="shared" si="70"/>
        <v>0</v>
      </c>
      <c r="K1264" s="193" t="s">
        <v>21</v>
      </c>
      <c r="L1264" s="59"/>
      <c r="M1264" s="198" t="s">
        <v>21</v>
      </c>
      <c r="N1264" s="199" t="s">
        <v>45</v>
      </c>
      <c r="O1264" s="40"/>
      <c r="P1264" s="200">
        <f t="shared" si="71"/>
        <v>0</v>
      </c>
      <c r="Q1264" s="200">
        <v>0</v>
      </c>
      <c r="R1264" s="200">
        <f t="shared" si="72"/>
        <v>0</v>
      </c>
      <c r="S1264" s="200">
        <v>0</v>
      </c>
      <c r="T1264" s="201">
        <f t="shared" si="73"/>
        <v>0</v>
      </c>
      <c r="AR1264" s="22" t="s">
        <v>249</v>
      </c>
      <c r="AT1264" s="22" t="s">
        <v>164</v>
      </c>
      <c r="AU1264" s="22" t="s">
        <v>84</v>
      </c>
      <c r="AY1264" s="22" t="s">
        <v>162</v>
      </c>
      <c r="BE1264" s="202">
        <f t="shared" si="74"/>
        <v>0</v>
      </c>
      <c r="BF1264" s="202">
        <f t="shared" si="75"/>
        <v>0</v>
      </c>
      <c r="BG1264" s="202">
        <f t="shared" si="76"/>
        <v>0</v>
      </c>
      <c r="BH1264" s="202">
        <f t="shared" si="77"/>
        <v>0</v>
      </c>
      <c r="BI1264" s="202">
        <f t="shared" si="78"/>
        <v>0</v>
      </c>
      <c r="BJ1264" s="22" t="s">
        <v>82</v>
      </c>
      <c r="BK1264" s="202">
        <f t="shared" si="79"/>
        <v>0</v>
      </c>
      <c r="BL1264" s="22" t="s">
        <v>249</v>
      </c>
      <c r="BM1264" s="22" t="s">
        <v>2348</v>
      </c>
    </row>
    <row r="1265" spans="2:65" s="1" customFormat="1" ht="82.5" customHeight="1">
      <c r="B1265" s="39"/>
      <c r="C1265" s="191" t="s">
        <v>2349</v>
      </c>
      <c r="D1265" s="191" t="s">
        <v>164</v>
      </c>
      <c r="E1265" s="192" t="s">
        <v>2350</v>
      </c>
      <c r="F1265" s="193" t="s">
        <v>2351</v>
      </c>
      <c r="G1265" s="194" t="s">
        <v>357</v>
      </c>
      <c r="H1265" s="195">
        <v>1</v>
      </c>
      <c r="I1265" s="196"/>
      <c r="J1265" s="197">
        <f t="shared" si="70"/>
        <v>0</v>
      </c>
      <c r="K1265" s="193" t="s">
        <v>21</v>
      </c>
      <c r="L1265" s="59"/>
      <c r="M1265" s="198" t="s">
        <v>21</v>
      </c>
      <c r="N1265" s="199" t="s">
        <v>45</v>
      </c>
      <c r="O1265" s="40"/>
      <c r="P1265" s="200">
        <f t="shared" si="71"/>
        <v>0</v>
      </c>
      <c r="Q1265" s="200">
        <v>0</v>
      </c>
      <c r="R1265" s="200">
        <f t="shared" si="72"/>
        <v>0</v>
      </c>
      <c r="S1265" s="200">
        <v>0</v>
      </c>
      <c r="T1265" s="201">
        <f t="shared" si="73"/>
        <v>0</v>
      </c>
      <c r="AR1265" s="22" t="s">
        <v>249</v>
      </c>
      <c r="AT1265" s="22" t="s">
        <v>164</v>
      </c>
      <c r="AU1265" s="22" t="s">
        <v>84</v>
      </c>
      <c r="AY1265" s="22" t="s">
        <v>162</v>
      </c>
      <c r="BE1265" s="202">
        <f t="shared" si="74"/>
        <v>0</v>
      </c>
      <c r="BF1265" s="202">
        <f t="shared" si="75"/>
        <v>0</v>
      </c>
      <c r="BG1265" s="202">
        <f t="shared" si="76"/>
        <v>0</v>
      </c>
      <c r="BH1265" s="202">
        <f t="shared" si="77"/>
        <v>0</v>
      </c>
      <c r="BI1265" s="202">
        <f t="shared" si="78"/>
        <v>0</v>
      </c>
      <c r="BJ1265" s="22" t="s">
        <v>82</v>
      </c>
      <c r="BK1265" s="202">
        <f t="shared" si="79"/>
        <v>0</v>
      </c>
      <c r="BL1265" s="22" t="s">
        <v>249</v>
      </c>
      <c r="BM1265" s="22" t="s">
        <v>2352</v>
      </c>
    </row>
    <row r="1266" spans="2:65" s="1" customFormat="1" ht="82.5" customHeight="1">
      <c r="B1266" s="39"/>
      <c r="C1266" s="191" t="s">
        <v>2353</v>
      </c>
      <c r="D1266" s="191" t="s">
        <v>164</v>
      </c>
      <c r="E1266" s="192" t="s">
        <v>2354</v>
      </c>
      <c r="F1266" s="193" t="s">
        <v>2355</v>
      </c>
      <c r="G1266" s="194" t="s">
        <v>357</v>
      </c>
      <c r="H1266" s="195">
        <v>1</v>
      </c>
      <c r="I1266" s="196"/>
      <c r="J1266" s="197">
        <f t="shared" si="70"/>
        <v>0</v>
      </c>
      <c r="K1266" s="193" t="s">
        <v>21</v>
      </c>
      <c r="L1266" s="59"/>
      <c r="M1266" s="198" t="s">
        <v>21</v>
      </c>
      <c r="N1266" s="199" t="s">
        <v>45</v>
      </c>
      <c r="O1266" s="40"/>
      <c r="P1266" s="200">
        <f t="shared" si="71"/>
        <v>0</v>
      </c>
      <c r="Q1266" s="200">
        <v>0</v>
      </c>
      <c r="R1266" s="200">
        <f t="shared" si="72"/>
        <v>0</v>
      </c>
      <c r="S1266" s="200">
        <v>0</v>
      </c>
      <c r="T1266" s="201">
        <f t="shared" si="73"/>
        <v>0</v>
      </c>
      <c r="AR1266" s="22" t="s">
        <v>249</v>
      </c>
      <c r="AT1266" s="22" t="s">
        <v>164</v>
      </c>
      <c r="AU1266" s="22" t="s">
        <v>84</v>
      </c>
      <c r="AY1266" s="22" t="s">
        <v>162</v>
      </c>
      <c r="BE1266" s="202">
        <f t="shared" si="74"/>
        <v>0</v>
      </c>
      <c r="BF1266" s="202">
        <f t="shared" si="75"/>
        <v>0</v>
      </c>
      <c r="BG1266" s="202">
        <f t="shared" si="76"/>
        <v>0</v>
      </c>
      <c r="BH1266" s="202">
        <f t="shared" si="77"/>
        <v>0</v>
      </c>
      <c r="BI1266" s="202">
        <f t="shared" si="78"/>
        <v>0</v>
      </c>
      <c r="BJ1266" s="22" t="s">
        <v>82</v>
      </c>
      <c r="BK1266" s="202">
        <f t="shared" si="79"/>
        <v>0</v>
      </c>
      <c r="BL1266" s="22" t="s">
        <v>249</v>
      </c>
      <c r="BM1266" s="22" t="s">
        <v>2356</v>
      </c>
    </row>
    <row r="1267" spans="2:65" s="1" customFormat="1" ht="82.5" customHeight="1">
      <c r="B1267" s="39"/>
      <c r="C1267" s="191" t="s">
        <v>2357</v>
      </c>
      <c r="D1267" s="191" t="s">
        <v>164</v>
      </c>
      <c r="E1267" s="192" t="s">
        <v>2358</v>
      </c>
      <c r="F1267" s="193" t="s">
        <v>2359</v>
      </c>
      <c r="G1267" s="194" t="s">
        <v>357</v>
      </c>
      <c r="H1267" s="195">
        <v>2</v>
      </c>
      <c r="I1267" s="196"/>
      <c r="J1267" s="197">
        <f t="shared" si="70"/>
        <v>0</v>
      </c>
      <c r="K1267" s="193" t="s">
        <v>21</v>
      </c>
      <c r="L1267" s="59"/>
      <c r="M1267" s="198" t="s">
        <v>21</v>
      </c>
      <c r="N1267" s="199" t="s">
        <v>45</v>
      </c>
      <c r="O1267" s="40"/>
      <c r="P1267" s="200">
        <f t="shared" si="71"/>
        <v>0</v>
      </c>
      <c r="Q1267" s="200">
        <v>0</v>
      </c>
      <c r="R1267" s="200">
        <f t="shared" si="72"/>
        <v>0</v>
      </c>
      <c r="S1267" s="200">
        <v>0</v>
      </c>
      <c r="T1267" s="201">
        <f t="shared" si="73"/>
        <v>0</v>
      </c>
      <c r="AR1267" s="22" t="s">
        <v>249</v>
      </c>
      <c r="AT1267" s="22" t="s">
        <v>164</v>
      </c>
      <c r="AU1267" s="22" t="s">
        <v>84</v>
      </c>
      <c r="AY1267" s="22" t="s">
        <v>162</v>
      </c>
      <c r="BE1267" s="202">
        <f t="shared" si="74"/>
        <v>0</v>
      </c>
      <c r="BF1267" s="202">
        <f t="shared" si="75"/>
        <v>0</v>
      </c>
      <c r="BG1267" s="202">
        <f t="shared" si="76"/>
        <v>0</v>
      </c>
      <c r="BH1267" s="202">
        <f t="shared" si="77"/>
        <v>0</v>
      </c>
      <c r="BI1267" s="202">
        <f t="shared" si="78"/>
        <v>0</v>
      </c>
      <c r="BJ1267" s="22" t="s">
        <v>82</v>
      </c>
      <c r="BK1267" s="202">
        <f t="shared" si="79"/>
        <v>0</v>
      </c>
      <c r="BL1267" s="22" t="s">
        <v>249</v>
      </c>
      <c r="BM1267" s="22" t="s">
        <v>2360</v>
      </c>
    </row>
    <row r="1268" spans="2:65" s="1" customFormat="1" ht="82.5" customHeight="1">
      <c r="B1268" s="39"/>
      <c r="C1268" s="191" t="s">
        <v>2361</v>
      </c>
      <c r="D1268" s="191" t="s">
        <v>164</v>
      </c>
      <c r="E1268" s="192" t="s">
        <v>2362</v>
      </c>
      <c r="F1268" s="193" t="s">
        <v>2363</v>
      </c>
      <c r="G1268" s="194" t="s">
        <v>357</v>
      </c>
      <c r="H1268" s="195">
        <v>1</v>
      </c>
      <c r="I1268" s="196"/>
      <c r="J1268" s="197">
        <f t="shared" si="70"/>
        <v>0</v>
      </c>
      <c r="K1268" s="193" t="s">
        <v>21</v>
      </c>
      <c r="L1268" s="59"/>
      <c r="M1268" s="198" t="s">
        <v>21</v>
      </c>
      <c r="N1268" s="199" t="s">
        <v>45</v>
      </c>
      <c r="O1268" s="40"/>
      <c r="P1268" s="200">
        <f t="shared" si="71"/>
        <v>0</v>
      </c>
      <c r="Q1268" s="200">
        <v>0</v>
      </c>
      <c r="R1268" s="200">
        <f t="shared" si="72"/>
        <v>0</v>
      </c>
      <c r="S1268" s="200">
        <v>0</v>
      </c>
      <c r="T1268" s="201">
        <f t="shared" si="73"/>
        <v>0</v>
      </c>
      <c r="AR1268" s="22" t="s">
        <v>249</v>
      </c>
      <c r="AT1268" s="22" t="s">
        <v>164</v>
      </c>
      <c r="AU1268" s="22" t="s">
        <v>84</v>
      </c>
      <c r="AY1268" s="22" t="s">
        <v>162</v>
      </c>
      <c r="BE1268" s="202">
        <f t="shared" si="74"/>
        <v>0</v>
      </c>
      <c r="BF1268" s="202">
        <f t="shared" si="75"/>
        <v>0</v>
      </c>
      <c r="BG1268" s="202">
        <f t="shared" si="76"/>
        <v>0</v>
      </c>
      <c r="BH1268" s="202">
        <f t="shared" si="77"/>
        <v>0</v>
      </c>
      <c r="BI1268" s="202">
        <f t="shared" si="78"/>
        <v>0</v>
      </c>
      <c r="BJ1268" s="22" t="s">
        <v>82</v>
      </c>
      <c r="BK1268" s="202">
        <f t="shared" si="79"/>
        <v>0</v>
      </c>
      <c r="BL1268" s="22" t="s">
        <v>249</v>
      </c>
      <c r="BM1268" s="22" t="s">
        <v>2364</v>
      </c>
    </row>
    <row r="1269" spans="2:65" s="1" customFormat="1" ht="82.5" customHeight="1">
      <c r="B1269" s="39"/>
      <c r="C1269" s="191" t="s">
        <v>2365</v>
      </c>
      <c r="D1269" s="191" t="s">
        <v>164</v>
      </c>
      <c r="E1269" s="192" t="s">
        <v>2366</v>
      </c>
      <c r="F1269" s="193" t="s">
        <v>2367</v>
      </c>
      <c r="G1269" s="194" t="s">
        <v>357</v>
      </c>
      <c r="H1269" s="195">
        <v>2</v>
      </c>
      <c r="I1269" s="196"/>
      <c r="J1269" s="197">
        <f t="shared" si="70"/>
        <v>0</v>
      </c>
      <c r="K1269" s="193" t="s">
        <v>21</v>
      </c>
      <c r="L1269" s="59"/>
      <c r="M1269" s="198" t="s">
        <v>21</v>
      </c>
      <c r="N1269" s="199" t="s">
        <v>45</v>
      </c>
      <c r="O1269" s="40"/>
      <c r="P1269" s="200">
        <f t="shared" si="71"/>
        <v>0</v>
      </c>
      <c r="Q1269" s="200">
        <v>0</v>
      </c>
      <c r="R1269" s="200">
        <f t="shared" si="72"/>
        <v>0</v>
      </c>
      <c r="S1269" s="200">
        <v>0</v>
      </c>
      <c r="T1269" s="201">
        <f t="shared" si="73"/>
        <v>0</v>
      </c>
      <c r="AR1269" s="22" t="s">
        <v>249</v>
      </c>
      <c r="AT1269" s="22" t="s">
        <v>164</v>
      </c>
      <c r="AU1269" s="22" t="s">
        <v>84</v>
      </c>
      <c r="AY1269" s="22" t="s">
        <v>162</v>
      </c>
      <c r="BE1269" s="202">
        <f t="shared" si="74"/>
        <v>0</v>
      </c>
      <c r="BF1269" s="202">
        <f t="shared" si="75"/>
        <v>0</v>
      </c>
      <c r="BG1269" s="202">
        <f t="shared" si="76"/>
        <v>0</v>
      </c>
      <c r="BH1269" s="202">
        <f t="shared" si="77"/>
        <v>0</v>
      </c>
      <c r="BI1269" s="202">
        <f t="shared" si="78"/>
        <v>0</v>
      </c>
      <c r="BJ1269" s="22" t="s">
        <v>82</v>
      </c>
      <c r="BK1269" s="202">
        <f t="shared" si="79"/>
        <v>0</v>
      </c>
      <c r="BL1269" s="22" t="s">
        <v>249</v>
      </c>
      <c r="BM1269" s="22" t="s">
        <v>2368</v>
      </c>
    </row>
    <row r="1270" spans="2:65" s="1" customFormat="1" ht="82.5" customHeight="1">
      <c r="B1270" s="39"/>
      <c r="C1270" s="191" t="s">
        <v>2369</v>
      </c>
      <c r="D1270" s="191" t="s">
        <v>164</v>
      </c>
      <c r="E1270" s="192" t="s">
        <v>2370</v>
      </c>
      <c r="F1270" s="193" t="s">
        <v>2371</v>
      </c>
      <c r="G1270" s="194" t="s">
        <v>357</v>
      </c>
      <c r="H1270" s="195">
        <v>1</v>
      </c>
      <c r="I1270" s="196"/>
      <c r="J1270" s="197">
        <f t="shared" si="70"/>
        <v>0</v>
      </c>
      <c r="K1270" s="193" t="s">
        <v>21</v>
      </c>
      <c r="L1270" s="59"/>
      <c r="M1270" s="198" t="s">
        <v>21</v>
      </c>
      <c r="N1270" s="199" t="s">
        <v>45</v>
      </c>
      <c r="O1270" s="40"/>
      <c r="P1270" s="200">
        <f t="shared" si="71"/>
        <v>0</v>
      </c>
      <c r="Q1270" s="200">
        <v>0</v>
      </c>
      <c r="R1270" s="200">
        <f t="shared" si="72"/>
        <v>0</v>
      </c>
      <c r="S1270" s="200">
        <v>0</v>
      </c>
      <c r="T1270" s="201">
        <f t="shared" si="73"/>
        <v>0</v>
      </c>
      <c r="AR1270" s="22" t="s">
        <v>249</v>
      </c>
      <c r="AT1270" s="22" t="s">
        <v>164</v>
      </c>
      <c r="AU1270" s="22" t="s">
        <v>84</v>
      </c>
      <c r="AY1270" s="22" t="s">
        <v>162</v>
      </c>
      <c r="BE1270" s="202">
        <f t="shared" si="74"/>
        <v>0</v>
      </c>
      <c r="BF1270" s="202">
        <f t="shared" si="75"/>
        <v>0</v>
      </c>
      <c r="BG1270" s="202">
        <f t="shared" si="76"/>
        <v>0</v>
      </c>
      <c r="BH1270" s="202">
        <f t="shared" si="77"/>
        <v>0</v>
      </c>
      <c r="BI1270" s="202">
        <f t="shared" si="78"/>
        <v>0</v>
      </c>
      <c r="BJ1270" s="22" t="s">
        <v>82</v>
      </c>
      <c r="BK1270" s="202">
        <f t="shared" si="79"/>
        <v>0</v>
      </c>
      <c r="BL1270" s="22" t="s">
        <v>249</v>
      </c>
      <c r="BM1270" s="22" t="s">
        <v>2372</v>
      </c>
    </row>
    <row r="1271" spans="2:65" s="1" customFormat="1" ht="82.5" customHeight="1">
      <c r="B1271" s="39"/>
      <c r="C1271" s="191" t="s">
        <v>2373</v>
      </c>
      <c r="D1271" s="191" t="s">
        <v>164</v>
      </c>
      <c r="E1271" s="192" t="s">
        <v>2374</v>
      </c>
      <c r="F1271" s="193" t="s">
        <v>2375</v>
      </c>
      <c r="G1271" s="194" t="s">
        <v>357</v>
      </c>
      <c r="H1271" s="195">
        <v>2</v>
      </c>
      <c r="I1271" s="196"/>
      <c r="J1271" s="197">
        <f t="shared" si="70"/>
        <v>0</v>
      </c>
      <c r="K1271" s="193" t="s">
        <v>21</v>
      </c>
      <c r="L1271" s="59"/>
      <c r="M1271" s="198" t="s">
        <v>21</v>
      </c>
      <c r="N1271" s="199" t="s">
        <v>45</v>
      </c>
      <c r="O1271" s="40"/>
      <c r="P1271" s="200">
        <f t="shared" si="71"/>
        <v>0</v>
      </c>
      <c r="Q1271" s="200">
        <v>0</v>
      </c>
      <c r="R1271" s="200">
        <f t="shared" si="72"/>
        <v>0</v>
      </c>
      <c r="S1271" s="200">
        <v>0</v>
      </c>
      <c r="T1271" s="201">
        <f t="shared" si="73"/>
        <v>0</v>
      </c>
      <c r="AR1271" s="22" t="s">
        <v>249</v>
      </c>
      <c r="AT1271" s="22" t="s">
        <v>164</v>
      </c>
      <c r="AU1271" s="22" t="s">
        <v>84</v>
      </c>
      <c r="AY1271" s="22" t="s">
        <v>162</v>
      </c>
      <c r="BE1271" s="202">
        <f t="shared" si="74"/>
        <v>0</v>
      </c>
      <c r="BF1271" s="202">
        <f t="shared" si="75"/>
        <v>0</v>
      </c>
      <c r="BG1271" s="202">
        <f t="shared" si="76"/>
        <v>0</v>
      </c>
      <c r="BH1271" s="202">
        <f t="shared" si="77"/>
        <v>0</v>
      </c>
      <c r="BI1271" s="202">
        <f t="shared" si="78"/>
        <v>0</v>
      </c>
      <c r="BJ1271" s="22" t="s">
        <v>82</v>
      </c>
      <c r="BK1271" s="202">
        <f t="shared" si="79"/>
        <v>0</v>
      </c>
      <c r="BL1271" s="22" t="s">
        <v>249</v>
      </c>
      <c r="BM1271" s="22" t="s">
        <v>2376</v>
      </c>
    </row>
    <row r="1272" spans="2:65" s="1" customFormat="1" ht="82.5" customHeight="1">
      <c r="B1272" s="39"/>
      <c r="C1272" s="191" t="s">
        <v>2377</v>
      </c>
      <c r="D1272" s="191" t="s">
        <v>164</v>
      </c>
      <c r="E1272" s="192" t="s">
        <v>2378</v>
      </c>
      <c r="F1272" s="193" t="s">
        <v>2379</v>
      </c>
      <c r="G1272" s="194" t="s">
        <v>357</v>
      </c>
      <c r="H1272" s="195">
        <v>2</v>
      </c>
      <c r="I1272" s="196"/>
      <c r="J1272" s="197">
        <f t="shared" si="70"/>
        <v>0</v>
      </c>
      <c r="K1272" s="193" t="s">
        <v>21</v>
      </c>
      <c r="L1272" s="59"/>
      <c r="M1272" s="198" t="s">
        <v>21</v>
      </c>
      <c r="N1272" s="199" t="s">
        <v>45</v>
      </c>
      <c r="O1272" s="40"/>
      <c r="P1272" s="200">
        <f t="shared" si="71"/>
        <v>0</v>
      </c>
      <c r="Q1272" s="200">
        <v>0</v>
      </c>
      <c r="R1272" s="200">
        <f t="shared" si="72"/>
        <v>0</v>
      </c>
      <c r="S1272" s="200">
        <v>0</v>
      </c>
      <c r="T1272" s="201">
        <f t="shared" si="73"/>
        <v>0</v>
      </c>
      <c r="AR1272" s="22" t="s">
        <v>249</v>
      </c>
      <c r="AT1272" s="22" t="s">
        <v>164</v>
      </c>
      <c r="AU1272" s="22" t="s">
        <v>84</v>
      </c>
      <c r="AY1272" s="22" t="s">
        <v>162</v>
      </c>
      <c r="BE1272" s="202">
        <f t="shared" si="74"/>
        <v>0</v>
      </c>
      <c r="BF1272" s="202">
        <f t="shared" si="75"/>
        <v>0</v>
      </c>
      <c r="BG1272" s="202">
        <f t="shared" si="76"/>
        <v>0</v>
      </c>
      <c r="BH1272" s="202">
        <f t="shared" si="77"/>
        <v>0</v>
      </c>
      <c r="BI1272" s="202">
        <f t="shared" si="78"/>
        <v>0</v>
      </c>
      <c r="BJ1272" s="22" t="s">
        <v>82</v>
      </c>
      <c r="BK1272" s="202">
        <f t="shared" si="79"/>
        <v>0</v>
      </c>
      <c r="BL1272" s="22" t="s">
        <v>249</v>
      </c>
      <c r="BM1272" s="22" t="s">
        <v>2380</v>
      </c>
    </row>
    <row r="1273" spans="2:65" s="1" customFormat="1" ht="82.5" customHeight="1">
      <c r="B1273" s="39"/>
      <c r="C1273" s="191" t="s">
        <v>2381</v>
      </c>
      <c r="D1273" s="191" t="s">
        <v>164</v>
      </c>
      <c r="E1273" s="192" t="s">
        <v>2382</v>
      </c>
      <c r="F1273" s="193" t="s">
        <v>2383</v>
      </c>
      <c r="G1273" s="194" t="s">
        <v>357</v>
      </c>
      <c r="H1273" s="195">
        <v>1</v>
      </c>
      <c r="I1273" s="196"/>
      <c r="J1273" s="197">
        <f t="shared" si="70"/>
        <v>0</v>
      </c>
      <c r="K1273" s="193" t="s">
        <v>21</v>
      </c>
      <c r="L1273" s="59"/>
      <c r="M1273" s="198" t="s">
        <v>21</v>
      </c>
      <c r="N1273" s="199" t="s">
        <v>45</v>
      </c>
      <c r="O1273" s="40"/>
      <c r="P1273" s="200">
        <f t="shared" si="71"/>
        <v>0</v>
      </c>
      <c r="Q1273" s="200">
        <v>0</v>
      </c>
      <c r="R1273" s="200">
        <f t="shared" si="72"/>
        <v>0</v>
      </c>
      <c r="S1273" s="200">
        <v>0</v>
      </c>
      <c r="T1273" s="201">
        <f t="shared" si="73"/>
        <v>0</v>
      </c>
      <c r="AR1273" s="22" t="s">
        <v>249</v>
      </c>
      <c r="AT1273" s="22" t="s">
        <v>164</v>
      </c>
      <c r="AU1273" s="22" t="s">
        <v>84</v>
      </c>
      <c r="AY1273" s="22" t="s">
        <v>162</v>
      </c>
      <c r="BE1273" s="202">
        <f t="shared" si="74"/>
        <v>0</v>
      </c>
      <c r="BF1273" s="202">
        <f t="shared" si="75"/>
        <v>0</v>
      </c>
      <c r="BG1273" s="202">
        <f t="shared" si="76"/>
        <v>0</v>
      </c>
      <c r="BH1273" s="202">
        <f t="shared" si="77"/>
        <v>0</v>
      </c>
      <c r="BI1273" s="202">
        <f t="shared" si="78"/>
        <v>0</v>
      </c>
      <c r="BJ1273" s="22" t="s">
        <v>82</v>
      </c>
      <c r="BK1273" s="202">
        <f t="shared" si="79"/>
        <v>0</v>
      </c>
      <c r="BL1273" s="22" t="s">
        <v>249</v>
      </c>
      <c r="BM1273" s="22" t="s">
        <v>2384</v>
      </c>
    </row>
    <row r="1274" spans="2:65" s="1" customFormat="1" ht="120.75" customHeight="1">
      <c r="B1274" s="39"/>
      <c r="C1274" s="191" t="s">
        <v>2385</v>
      </c>
      <c r="D1274" s="191" t="s">
        <v>164</v>
      </c>
      <c r="E1274" s="192" t="s">
        <v>2386</v>
      </c>
      <c r="F1274" s="193" t="s">
        <v>2387</v>
      </c>
      <c r="G1274" s="194" t="s">
        <v>357</v>
      </c>
      <c r="H1274" s="195">
        <v>1</v>
      </c>
      <c r="I1274" s="196"/>
      <c r="J1274" s="197">
        <f t="shared" si="70"/>
        <v>0</v>
      </c>
      <c r="K1274" s="193" t="s">
        <v>21</v>
      </c>
      <c r="L1274" s="59"/>
      <c r="M1274" s="198" t="s">
        <v>21</v>
      </c>
      <c r="N1274" s="199" t="s">
        <v>45</v>
      </c>
      <c r="O1274" s="40"/>
      <c r="P1274" s="200">
        <f t="shared" si="71"/>
        <v>0</v>
      </c>
      <c r="Q1274" s="200">
        <v>0</v>
      </c>
      <c r="R1274" s="200">
        <f t="shared" si="72"/>
        <v>0</v>
      </c>
      <c r="S1274" s="200">
        <v>0</v>
      </c>
      <c r="T1274" s="201">
        <f t="shared" si="73"/>
        <v>0</v>
      </c>
      <c r="AR1274" s="22" t="s">
        <v>249</v>
      </c>
      <c r="AT1274" s="22" t="s">
        <v>164</v>
      </c>
      <c r="AU1274" s="22" t="s">
        <v>84</v>
      </c>
      <c r="AY1274" s="22" t="s">
        <v>162</v>
      </c>
      <c r="BE1274" s="202">
        <f t="shared" si="74"/>
        <v>0</v>
      </c>
      <c r="BF1274" s="202">
        <f t="shared" si="75"/>
        <v>0</v>
      </c>
      <c r="BG1274" s="202">
        <f t="shared" si="76"/>
        <v>0</v>
      </c>
      <c r="BH1274" s="202">
        <f t="shared" si="77"/>
        <v>0</v>
      </c>
      <c r="BI1274" s="202">
        <f t="shared" si="78"/>
        <v>0</v>
      </c>
      <c r="BJ1274" s="22" t="s">
        <v>82</v>
      </c>
      <c r="BK1274" s="202">
        <f t="shared" si="79"/>
        <v>0</v>
      </c>
      <c r="BL1274" s="22" t="s">
        <v>249</v>
      </c>
      <c r="BM1274" s="22" t="s">
        <v>2388</v>
      </c>
    </row>
    <row r="1275" spans="2:65" s="1" customFormat="1" ht="108" customHeight="1">
      <c r="B1275" s="39"/>
      <c r="C1275" s="191" t="s">
        <v>2389</v>
      </c>
      <c r="D1275" s="191" t="s">
        <v>164</v>
      </c>
      <c r="E1275" s="192" t="s">
        <v>2390</v>
      </c>
      <c r="F1275" s="193" t="s">
        <v>2391</v>
      </c>
      <c r="G1275" s="194" t="s">
        <v>357</v>
      </c>
      <c r="H1275" s="195">
        <v>1</v>
      </c>
      <c r="I1275" s="196"/>
      <c r="J1275" s="197">
        <f t="shared" si="70"/>
        <v>0</v>
      </c>
      <c r="K1275" s="193" t="s">
        <v>21</v>
      </c>
      <c r="L1275" s="59"/>
      <c r="M1275" s="198" t="s">
        <v>21</v>
      </c>
      <c r="N1275" s="199" t="s">
        <v>45</v>
      </c>
      <c r="O1275" s="40"/>
      <c r="P1275" s="200">
        <f t="shared" si="71"/>
        <v>0</v>
      </c>
      <c r="Q1275" s="200">
        <v>0</v>
      </c>
      <c r="R1275" s="200">
        <f t="shared" si="72"/>
        <v>0</v>
      </c>
      <c r="S1275" s="200">
        <v>0</v>
      </c>
      <c r="T1275" s="201">
        <f t="shared" si="73"/>
        <v>0</v>
      </c>
      <c r="AR1275" s="22" t="s">
        <v>249</v>
      </c>
      <c r="AT1275" s="22" t="s">
        <v>164</v>
      </c>
      <c r="AU1275" s="22" t="s">
        <v>84</v>
      </c>
      <c r="AY1275" s="22" t="s">
        <v>162</v>
      </c>
      <c r="BE1275" s="202">
        <f t="shared" si="74"/>
        <v>0</v>
      </c>
      <c r="BF1275" s="202">
        <f t="shared" si="75"/>
        <v>0</v>
      </c>
      <c r="BG1275" s="202">
        <f t="shared" si="76"/>
        <v>0</v>
      </c>
      <c r="BH1275" s="202">
        <f t="shared" si="77"/>
        <v>0</v>
      </c>
      <c r="BI1275" s="202">
        <f t="shared" si="78"/>
        <v>0</v>
      </c>
      <c r="BJ1275" s="22" t="s">
        <v>82</v>
      </c>
      <c r="BK1275" s="202">
        <f t="shared" si="79"/>
        <v>0</v>
      </c>
      <c r="BL1275" s="22" t="s">
        <v>249</v>
      </c>
      <c r="BM1275" s="22" t="s">
        <v>2392</v>
      </c>
    </row>
    <row r="1276" spans="2:65" s="10" customFormat="1" ht="29.85" customHeight="1">
      <c r="B1276" s="174"/>
      <c r="C1276" s="175"/>
      <c r="D1276" s="188" t="s">
        <v>73</v>
      </c>
      <c r="E1276" s="189" t="s">
        <v>2393</v>
      </c>
      <c r="F1276" s="189" t="s">
        <v>2394</v>
      </c>
      <c r="G1276" s="175"/>
      <c r="H1276" s="175"/>
      <c r="I1276" s="178"/>
      <c r="J1276" s="190">
        <f>BK1276</f>
        <v>0</v>
      </c>
      <c r="K1276" s="175"/>
      <c r="L1276" s="180"/>
      <c r="M1276" s="181"/>
      <c r="N1276" s="182"/>
      <c r="O1276" s="182"/>
      <c r="P1276" s="183">
        <f>SUM(P1277:P1334)</f>
        <v>0</v>
      </c>
      <c r="Q1276" s="182"/>
      <c r="R1276" s="183">
        <f>SUM(R1277:R1334)</f>
        <v>10.810011159999998</v>
      </c>
      <c r="S1276" s="182"/>
      <c r="T1276" s="184">
        <f>SUM(T1277:T1334)</f>
        <v>0</v>
      </c>
      <c r="AR1276" s="185" t="s">
        <v>84</v>
      </c>
      <c r="AT1276" s="186" t="s">
        <v>73</v>
      </c>
      <c r="AU1276" s="186" t="s">
        <v>82</v>
      </c>
      <c r="AY1276" s="185" t="s">
        <v>162</v>
      </c>
      <c r="BK1276" s="187">
        <f>SUM(BK1277:BK1334)</f>
        <v>0</v>
      </c>
    </row>
    <row r="1277" spans="2:65" s="1" customFormat="1" ht="31.5" customHeight="1">
      <c r="B1277" s="39"/>
      <c r="C1277" s="191" t="s">
        <v>2395</v>
      </c>
      <c r="D1277" s="191" t="s">
        <v>164</v>
      </c>
      <c r="E1277" s="192" t="s">
        <v>2396</v>
      </c>
      <c r="F1277" s="193" t="s">
        <v>2397</v>
      </c>
      <c r="G1277" s="194" t="s">
        <v>182</v>
      </c>
      <c r="H1277" s="195">
        <v>95.4</v>
      </c>
      <c r="I1277" s="196"/>
      <c r="J1277" s="197">
        <f>ROUND(I1277*H1277,2)</f>
        <v>0</v>
      </c>
      <c r="K1277" s="193" t="s">
        <v>168</v>
      </c>
      <c r="L1277" s="59"/>
      <c r="M1277" s="198" t="s">
        <v>21</v>
      </c>
      <c r="N1277" s="199" t="s">
        <v>45</v>
      </c>
      <c r="O1277" s="40"/>
      <c r="P1277" s="200">
        <f>O1277*H1277</f>
        <v>0</v>
      </c>
      <c r="Q1277" s="200">
        <v>1.17E-3</v>
      </c>
      <c r="R1277" s="200">
        <f>Q1277*H1277</f>
        <v>0.11161800000000001</v>
      </c>
      <c r="S1277" s="200">
        <v>0</v>
      </c>
      <c r="T1277" s="201">
        <f>S1277*H1277</f>
        <v>0</v>
      </c>
      <c r="AR1277" s="22" t="s">
        <v>249</v>
      </c>
      <c r="AT1277" s="22" t="s">
        <v>164</v>
      </c>
      <c r="AU1277" s="22" t="s">
        <v>84</v>
      </c>
      <c r="AY1277" s="22" t="s">
        <v>162</v>
      </c>
      <c r="BE1277" s="202">
        <f>IF(N1277="základní",J1277,0)</f>
        <v>0</v>
      </c>
      <c r="BF1277" s="202">
        <f>IF(N1277="snížená",J1277,0)</f>
        <v>0</v>
      </c>
      <c r="BG1277" s="202">
        <f>IF(N1277="zákl. přenesená",J1277,0)</f>
        <v>0</v>
      </c>
      <c r="BH1277" s="202">
        <f>IF(N1277="sníž. přenesená",J1277,0)</f>
        <v>0</v>
      </c>
      <c r="BI1277" s="202">
        <f>IF(N1277="nulová",J1277,0)</f>
        <v>0</v>
      </c>
      <c r="BJ1277" s="22" t="s">
        <v>82</v>
      </c>
      <c r="BK1277" s="202">
        <f>ROUND(I1277*H1277,2)</f>
        <v>0</v>
      </c>
      <c r="BL1277" s="22" t="s">
        <v>249</v>
      </c>
      <c r="BM1277" s="22" t="s">
        <v>2398</v>
      </c>
    </row>
    <row r="1278" spans="2:65" s="12" customFormat="1" ht="13.5">
      <c r="B1278" s="215"/>
      <c r="C1278" s="216"/>
      <c r="D1278" s="205" t="s">
        <v>171</v>
      </c>
      <c r="E1278" s="217" t="s">
        <v>21</v>
      </c>
      <c r="F1278" s="218" t="s">
        <v>2399</v>
      </c>
      <c r="G1278" s="216"/>
      <c r="H1278" s="219">
        <v>72</v>
      </c>
      <c r="I1278" s="220"/>
      <c r="J1278" s="216"/>
      <c r="K1278" s="216"/>
      <c r="L1278" s="221"/>
      <c r="M1278" s="222"/>
      <c r="N1278" s="223"/>
      <c r="O1278" s="223"/>
      <c r="P1278" s="223"/>
      <c r="Q1278" s="223"/>
      <c r="R1278" s="223"/>
      <c r="S1278" s="223"/>
      <c r="T1278" s="224"/>
      <c r="AT1278" s="225" t="s">
        <v>171</v>
      </c>
      <c r="AU1278" s="225" t="s">
        <v>84</v>
      </c>
      <c r="AV1278" s="12" t="s">
        <v>84</v>
      </c>
      <c r="AW1278" s="12" t="s">
        <v>37</v>
      </c>
      <c r="AX1278" s="12" t="s">
        <v>74</v>
      </c>
      <c r="AY1278" s="225" t="s">
        <v>162</v>
      </c>
    </row>
    <row r="1279" spans="2:65" s="12" customFormat="1" ht="13.5">
      <c r="B1279" s="215"/>
      <c r="C1279" s="216"/>
      <c r="D1279" s="226" t="s">
        <v>171</v>
      </c>
      <c r="E1279" s="227" t="s">
        <v>21</v>
      </c>
      <c r="F1279" s="228" t="s">
        <v>2400</v>
      </c>
      <c r="G1279" s="216"/>
      <c r="H1279" s="229">
        <v>23.4</v>
      </c>
      <c r="I1279" s="220"/>
      <c r="J1279" s="216"/>
      <c r="K1279" s="216"/>
      <c r="L1279" s="221"/>
      <c r="M1279" s="222"/>
      <c r="N1279" s="223"/>
      <c r="O1279" s="223"/>
      <c r="P1279" s="223"/>
      <c r="Q1279" s="223"/>
      <c r="R1279" s="223"/>
      <c r="S1279" s="223"/>
      <c r="T1279" s="224"/>
      <c r="AT1279" s="225" t="s">
        <v>171</v>
      </c>
      <c r="AU1279" s="225" t="s">
        <v>84</v>
      </c>
      <c r="AV1279" s="12" t="s">
        <v>84</v>
      </c>
      <c r="AW1279" s="12" t="s">
        <v>37</v>
      </c>
      <c r="AX1279" s="12" t="s">
        <v>74</v>
      </c>
      <c r="AY1279" s="225" t="s">
        <v>162</v>
      </c>
    </row>
    <row r="1280" spans="2:65" s="1" customFormat="1" ht="31.5" customHeight="1">
      <c r="B1280" s="39"/>
      <c r="C1280" s="191" t="s">
        <v>2401</v>
      </c>
      <c r="D1280" s="191" t="s">
        <v>164</v>
      </c>
      <c r="E1280" s="192" t="s">
        <v>2402</v>
      </c>
      <c r="F1280" s="193" t="s">
        <v>2403</v>
      </c>
      <c r="G1280" s="194" t="s">
        <v>182</v>
      </c>
      <c r="H1280" s="195">
        <v>95.4</v>
      </c>
      <c r="I1280" s="196"/>
      <c r="J1280" s="197">
        <f>ROUND(I1280*H1280,2)</f>
        <v>0</v>
      </c>
      <c r="K1280" s="193" t="s">
        <v>168</v>
      </c>
      <c r="L1280" s="59"/>
      <c r="M1280" s="198" t="s">
        <v>21</v>
      </c>
      <c r="N1280" s="199" t="s">
        <v>45</v>
      </c>
      <c r="O1280" s="40"/>
      <c r="P1280" s="200">
        <f>O1280*H1280</f>
        <v>0</v>
      </c>
      <c r="Q1280" s="200">
        <v>7.7999999999999999E-4</v>
      </c>
      <c r="R1280" s="200">
        <f>Q1280*H1280</f>
        <v>7.4412000000000006E-2</v>
      </c>
      <c r="S1280" s="200">
        <v>0</v>
      </c>
      <c r="T1280" s="201">
        <f>S1280*H1280</f>
        <v>0</v>
      </c>
      <c r="AR1280" s="22" t="s">
        <v>249</v>
      </c>
      <c r="AT1280" s="22" t="s">
        <v>164</v>
      </c>
      <c r="AU1280" s="22" t="s">
        <v>84</v>
      </c>
      <c r="AY1280" s="22" t="s">
        <v>162</v>
      </c>
      <c r="BE1280" s="202">
        <f>IF(N1280="základní",J1280,0)</f>
        <v>0</v>
      </c>
      <c r="BF1280" s="202">
        <f>IF(N1280="snížená",J1280,0)</f>
        <v>0</v>
      </c>
      <c r="BG1280" s="202">
        <f>IF(N1280="zákl. přenesená",J1280,0)</f>
        <v>0</v>
      </c>
      <c r="BH1280" s="202">
        <f>IF(N1280="sníž. přenesená",J1280,0)</f>
        <v>0</v>
      </c>
      <c r="BI1280" s="202">
        <f>IF(N1280="nulová",J1280,0)</f>
        <v>0</v>
      </c>
      <c r="BJ1280" s="22" t="s">
        <v>82</v>
      </c>
      <c r="BK1280" s="202">
        <f>ROUND(I1280*H1280,2)</f>
        <v>0</v>
      </c>
      <c r="BL1280" s="22" t="s">
        <v>249</v>
      </c>
      <c r="BM1280" s="22" t="s">
        <v>2404</v>
      </c>
    </row>
    <row r="1281" spans="2:65" s="1" customFormat="1" ht="22.5" customHeight="1">
      <c r="B1281" s="39"/>
      <c r="C1281" s="230" t="s">
        <v>2405</v>
      </c>
      <c r="D1281" s="230" t="s">
        <v>275</v>
      </c>
      <c r="E1281" s="231" t="s">
        <v>2406</v>
      </c>
      <c r="F1281" s="232" t="s">
        <v>2407</v>
      </c>
      <c r="G1281" s="233" t="s">
        <v>167</v>
      </c>
      <c r="H1281" s="234">
        <v>45.935000000000002</v>
      </c>
      <c r="I1281" s="235"/>
      <c r="J1281" s="236">
        <f>ROUND(I1281*H1281,2)</f>
        <v>0</v>
      </c>
      <c r="K1281" s="232" t="s">
        <v>168</v>
      </c>
      <c r="L1281" s="237"/>
      <c r="M1281" s="238" t="s">
        <v>21</v>
      </c>
      <c r="N1281" s="239" t="s">
        <v>45</v>
      </c>
      <c r="O1281" s="40"/>
      <c r="P1281" s="200">
        <f>O1281*H1281</f>
        <v>0</v>
      </c>
      <c r="Q1281" s="200">
        <v>1.9199999999999998E-2</v>
      </c>
      <c r="R1281" s="200">
        <f>Q1281*H1281</f>
        <v>0.88195199999999996</v>
      </c>
      <c r="S1281" s="200">
        <v>0</v>
      </c>
      <c r="T1281" s="201">
        <f>S1281*H1281</f>
        <v>0</v>
      </c>
      <c r="AR1281" s="22" t="s">
        <v>340</v>
      </c>
      <c r="AT1281" s="22" t="s">
        <v>275</v>
      </c>
      <c r="AU1281" s="22" t="s">
        <v>84</v>
      </c>
      <c r="AY1281" s="22" t="s">
        <v>162</v>
      </c>
      <c r="BE1281" s="202">
        <f>IF(N1281="základní",J1281,0)</f>
        <v>0</v>
      </c>
      <c r="BF1281" s="202">
        <f>IF(N1281="snížená",J1281,0)</f>
        <v>0</v>
      </c>
      <c r="BG1281" s="202">
        <f>IF(N1281="zákl. přenesená",J1281,0)</f>
        <v>0</v>
      </c>
      <c r="BH1281" s="202">
        <f>IF(N1281="sníž. přenesená",J1281,0)</f>
        <v>0</v>
      </c>
      <c r="BI1281" s="202">
        <f>IF(N1281="nulová",J1281,0)</f>
        <v>0</v>
      </c>
      <c r="BJ1281" s="22" t="s">
        <v>82</v>
      </c>
      <c r="BK1281" s="202">
        <f>ROUND(I1281*H1281,2)</f>
        <v>0</v>
      </c>
      <c r="BL1281" s="22" t="s">
        <v>249</v>
      </c>
      <c r="BM1281" s="22" t="s">
        <v>2408</v>
      </c>
    </row>
    <row r="1282" spans="2:65" s="12" customFormat="1" ht="13.5">
      <c r="B1282" s="215"/>
      <c r="C1282" s="216"/>
      <c r="D1282" s="205" t="s">
        <v>171</v>
      </c>
      <c r="E1282" s="217" t="s">
        <v>21</v>
      </c>
      <c r="F1282" s="218" t="s">
        <v>2409</v>
      </c>
      <c r="G1282" s="216"/>
      <c r="H1282" s="219">
        <v>32.4</v>
      </c>
      <c r="I1282" s="220"/>
      <c r="J1282" s="216"/>
      <c r="K1282" s="216"/>
      <c r="L1282" s="221"/>
      <c r="M1282" s="222"/>
      <c r="N1282" s="223"/>
      <c r="O1282" s="223"/>
      <c r="P1282" s="223"/>
      <c r="Q1282" s="223"/>
      <c r="R1282" s="223"/>
      <c r="S1282" s="223"/>
      <c r="T1282" s="224"/>
      <c r="AT1282" s="225" t="s">
        <v>171</v>
      </c>
      <c r="AU1282" s="225" t="s">
        <v>84</v>
      </c>
      <c r="AV1282" s="12" t="s">
        <v>84</v>
      </c>
      <c r="AW1282" s="12" t="s">
        <v>37</v>
      </c>
      <c r="AX1282" s="12" t="s">
        <v>74</v>
      </c>
      <c r="AY1282" s="225" t="s">
        <v>162</v>
      </c>
    </row>
    <row r="1283" spans="2:65" s="12" customFormat="1" ht="13.5">
      <c r="B1283" s="215"/>
      <c r="C1283" s="216"/>
      <c r="D1283" s="205" t="s">
        <v>171</v>
      </c>
      <c r="E1283" s="217" t="s">
        <v>21</v>
      </c>
      <c r="F1283" s="218" t="s">
        <v>2410</v>
      </c>
      <c r="G1283" s="216"/>
      <c r="H1283" s="219">
        <v>10.53</v>
      </c>
      <c r="I1283" s="220"/>
      <c r="J1283" s="216"/>
      <c r="K1283" s="216"/>
      <c r="L1283" s="221"/>
      <c r="M1283" s="222"/>
      <c r="N1283" s="223"/>
      <c r="O1283" s="223"/>
      <c r="P1283" s="223"/>
      <c r="Q1283" s="223"/>
      <c r="R1283" s="223"/>
      <c r="S1283" s="223"/>
      <c r="T1283" s="224"/>
      <c r="AT1283" s="225" t="s">
        <v>171</v>
      </c>
      <c r="AU1283" s="225" t="s">
        <v>84</v>
      </c>
      <c r="AV1283" s="12" t="s">
        <v>84</v>
      </c>
      <c r="AW1283" s="12" t="s">
        <v>37</v>
      </c>
      <c r="AX1283" s="12" t="s">
        <v>74</v>
      </c>
      <c r="AY1283" s="225" t="s">
        <v>162</v>
      </c>
    </row>
    <row r="1284" spans="2:65" s="12" customFormat="1" ht="13.5">
      <c r="B1284" s="215"/>
      <c r="C1284" s="216"/>
      <c r="D1284" s="226" t="s">
        <v>171</v>
      </c>
      <c r="E1284" s="216"/>
      <c r="F1284" s="228" t="s">
        <v>2411</v>
      </c>
      <c r="G1284" s="216"/>
      <c r="H1284" s="229">
        <v>45.935000000000002</v>
      </c>
      <c r="I1284" s="220"/>
      <c r="J1284" s="216"/>
      <c r="K1284" s="216"/>
      <c r="L1284" s="221"/>
      <c r="M1284" s="222"/>
      <c r="N1284" s="223"/>
      <c r="O1284" s="223"/>
      <c r="P1284" s="223"/>
      <c r="Q1284" s="223"/>
      <c r="R1284" s="223"/>
      <c r="S1284" s="223"/>
      <c r="T1284" s="224"/>
      <c r="AT1284" s="225" t="s">
        <v>171</v>
      </c>
      <c r="AU1284" s="225" t="s">
        <v>84</v>
      </c>
      <c r="AV1284" s="12" t="s">
        <v>84</v>
      </c>
      <c r="AW1284" s="12" t="s">
        <v>6</v>
      </c>
      <c r="AX1284" s="12" t="s">
        <v>82</v>
      </c>
      <c r="AY1284" s="225" t="s">
        <v>162</v>
      </c>
    </row>
    <row r="1285" spans="2:65" s="1" customFormat="1" ht="31.5" customHeight="1">
      <c r="B1285" s="39"/>
      <c r="C1285" s="191" t="s">
        <v>2412</v>
      </c>
      <c r="D1285" s="191" t="s">
        <v>164</v>
      </c>
      <c r="E1285" s="192" t="s">
        <v>2413</v>
      </c>
      <c r="F1285" s="193" t="s">
        <v>2414</v>
      </c>
      <c r="G1285" s="194" t="s">
        <v>182</v>
      </c>
      <c r="H1285" s="195">
        <v>198.49</v>
      </c>
      <c r="I1285" s="196"/>
      <c r="J1285" s="197">
        <f>ROUND(I1285*H1285,2)</f>
        <v>0</v>
      </c>
      <c r="K1285" s="193" t="s">
        <v>168</v>
      </c>
      <c r="L1285" s="59"/>
      <c r="M1285" s="198" t="s">
        <v>21</v>
      </c>
      <c r="N1285" s="199" t="s">
        <v>45</v>
      </c>
      <c r="O1285" s="40"/>
      <c r="P1285" s="200">
        <f>O1285*H1285</f>
        <v>0</v>
      </c>
      <c r="Q1285" s="200">
        <v>2.7999999999999998E-4</v>
      </c>
      <c r="R1285" s="200">
        <f>Q1285*H1285</f>
        <v>5.55772E-2</v>
      </c>
      <c r="S1285" s="200">
        <v>0</v>
      </c>
      <c r="T1285" s="201">
        <f>S1285*H1285</f>
        <v>0</v>
      </c>
      <c r="AR1285" s="22" t="s">
        <v>249</v>
      </c>
      <c r="AT1285" s="22" t="s">
        <v>164</v>
      </c>
      <c r="AU1285" s="22" t="s">
        <v>84</v>
      </c>
      <c r="AY1285" s="22" t="s">
        <v>162</v>
      </c>
      <c r="BE1285" s="202">
        <f>IF(N1285="základní",J1285,0)</f>
        <v>0</v>
      </c>
      <c r="BF1285" s="202">
        <f>IF(N1285="snížená",J1285,0)</f>
        <v>0</v>
      </c>
      <c r="BG1285" s="202">
        <f>IF(N1285="zákl. přenesená",J1285,0)</f>
        <v>0</v>
      </c>
      <c r="BH1285" s="202">
        <f>IF(N1285="sníž. přenesená",J1285,0)</f>
        <v>0</v>
      </c>
      <c r="BI1285" s="202">
        <f>IF(N1285="nulová",J1285,0)</f>
        <v>0</v>
      </c>
      <c r="BJ1285" s="22" t="s">
        <v>82</v>
      </c>
      <c r="BK1285" s="202">
        <f>ROUND(I1285*H1285,2)</f>
        <v>0</v>
      </c>
      <c r="BL1285" s="22" t="s">
        <v>249</v>
      </c>
      <c r="BM1285" s="22" t="s">
        <v>2415</v>
      </c>
    </row>
    <row r="1286" spans="2:65" s="11" customFormat="1" ht="13.5">
      <c r="B1286" s="203"/>
      <c r="C1286" s="204"/>
      <c r="D1286" s="205" t="s">
        <v>171</v>
      </c>
      <c r="E1286" s="206" t="s">
        <v>21</v>
      </c>
      <c r="F1286" s="207" t="s">
        <v>564</v>
      </c>
      <c r="G1286" s="204"/>
      <c r="H1286" s="208" t="s">
        <v>21</v>
      </c>
      <c r="I1286" s="209"/>
      <c r="J1286" s="204"/>
      <c r="K1286" s="204"/>
      <c r="L1286" s="210"/>
      <c r="M1286" s="211"/>
      <c r="N1286" s="212"/>
      <c r="O1286" s="212"/>
      <c r="P1286" s="212"/>
      <c r="Q1286" s="212"/>
      <c r="R1286" s="212"/>
      <c r="S1286" s="212"/>
      <c r="T1286" s="213"/>
      <c r="AT1286" s="214" t="s">
        <v>171</v>
      </c>
      <c r="AU1286" s="214" t="s">
        <v>84</v>
      </c>
      <c r="AV1286" s="11" t="s">
        <v>82</v>
      </c>
      <c r="AW1286" s="11" t="s">
        <v>37</v>
      </c>
      <c r="AX1286" s="11" t="s">
        <v>74</v>
      </c>
      <c r="AY1286" s="214" t="s">
        <v>162</v>
      </c>
    </row>
    <row r="1287" spans="2:65" s="11" customFormat="1" ht="13.5">
      <c r="B1287" s="203"/>
      <c r="C1287" s="204"/>
      <c r="D1287" s="205" t="s">
        <v>171</v>
      </c>
      <c r="E1287" s="206" t="s">
        <v>21</v>
      </c>
      <c r="F1287" s="207" t="s">
        <v>1048</v>
      </c>
      <c r="G1287" s="204"/>
      <c r="H1287" s="208" t="s">
        <v>21</v>
      </c>
      <c r="I1287" s="209"/>
      <c r="J1287" s="204"/>
      <c r="K1287" s="204"/>
      <c r="L1287" s="210"/>
      <c r="M1287" s="211"/>
      <c r="N1287" s="212"/>
      <c r="O1287" s="212"/>
      <c r="P1287" s="212"/>
      <c r="Q1287" s="212"/>
      <c r="R1287" s="212"/>
      <c r="S1287" s="212"/>
      <c r="T1287" s="213"/>
      <c r="AT1287" s="214" t="s">
        <v>171</v>
      </c>
      <c r="AU1287" s="214" t="s">
        <v>84</v>
      </c>
      <c r="AV1287" s="11" t="s">
        <v>82</v>
      </c>
      <c r="AW1287" s="11" t="s">
        <v>37</v>
      </c>
      <c r="AX1287" s="11" t="s">
        <v>74</v>
      </c>
      <c r="AY1287" s="214" t="s">
        <v>162</v>
      </c>
    </row>
    <row r="1288" spans="2:65" s="12" customFormat="1" ht="13.5">
      <c r="B1288" s="215"/>
      <c r="C1288" s="216"/>
      <c r="D1288" s="205" t="s">
        <v>171</v>
      </c>
      <c r="E1288" s="217" t="s">
        <v>21</v>
      </c>
      <c r="F1288" s="218" t="s">
        <v>2416</v>
      </c>
      <c r="G1288" s="216"/>
      <c r="H1288" s="219">
        <v>16.7</v>
      </c>
      <c r="I1288" s="220"/>
      <c r="J1288" s="216"/>
      <c r="K1288" s="216"/>
      <c r="L1288" s="221"/>
      <c r="M1288" s="222"/>
      <c r="N1288" s="223"/>
      <c r="O1288" s="223"/>
      <c r="P1288" s="223"/>
      <c r="Q1288" s="223"/>
      <c r="R1288" s="223"/>
      <c r="S1288" s="223"/>
      <c r="T1288" s="224"/>
      <c r="AT1288" s="225" t="s">
        <v>171</v>
      </c>
      <c r="AU1288" s="225" t="s">
        <v>84</v>
      </c>
      <c r="AV1288" s="12" t="s">
        <v>84</v>
      </c>
      <c r="AW1288" s="12" t="s">
        <v>37</v>
      </c>
      <c r="AX1288" s="12" t="s">
        <v>74</v>
      </c>
      <c r="AY1288" s="225" t="s">
        <v>162</v>
      </c>
    </row>
    <row r="1289" spans="2:65" s="11" customFormat="1" ht="13.5">
      <c r="B1289" s="203"/>
      <c r="C1289" s="204"/>
      <c r="D1289" s="205" t="s">
        <v>171</v>
      </c>
      <c r="E1289" s="206" t="s">
        <v>21</v>
      </c>
      <c r="F1289" s="207" t="s">
        <v>1050</v>
      </c>
      <c r="G1289" s="204"/>
      <c r="H1289" s="208" t="s">
        <v>21</v>
      </c>
      <c r="I1289" s="209"/>
      <c r="J1289" s="204"/>
      <c r="K1289" s="204"/>
      <c r="L1289" s="210"/>
      <c r="M1289" s="211"/>
      <c r="N1289" s="212"/>
      <c r="O1289" s="212"/>
      <c r="P1289" s="212"/>
      <c r="Q1289" s="212"/>
      <c r="R1289" s="212"/>
      <c r="S1289" s="212"/>
      <c r="T1289" s="213"/>
      <c r="AT1289" s="214" t="s">
        <v>171</v>
      </c>
      <c r="AU1289" s="214" t="s">
        <v>84</v>
      </c>
      <c r="AV1289" s="11" t="s">
        <v>82</v>
      </c>
      <c r="AW1289" s="11" t="s">
        <v>37</v>
      </c>
      <c r="AX1289" s="11" t="s">
        <v>74</v>
      </c>
      <c r="AY1289" s="214" t="s">
        <v>162</v>
      </c>
    </row>
    <row r="1290" spans="2:65" s="12" customFormat="1" ht="13.5">
      <c r="B1290" s="215"/>
      <c r="C1290" s="216"/>
      <c r="D1290" s="205" t="s">
        <v>171</v>
      </c>
      <c r="E1290" s="217" t="s">
        <v>21</v>
      </c>
      <c r="F1290" s="218" t="s">
        <v>2417</v>
      </c>
      <c r="G1290" s="216"/>
      <c r="H1290" s="219">
        <v>33.380000000000003</v>
      </c>
      <c r="I1290" s="220"/>
      <c r="J1290" s="216"/>
      <c r="K1290" s="216"/>
      <c r="L1290" s="221"/>
      <c r="M1290" s="222"/>
      <c r="N1290" s="223"/>
      <c r="O1290" s="223"/>
      <c r="P1290" s="223"/>
      <c r="Q1290" s="223"/>
      <c r="R1290" s="223"/>
      <c r="S1290" s="223"/>
      <c r="T1290" s="224"/>
      <c r="AT1290" s="225" t="s">
        <v>171</v>
      </c>
      <c r="AU1290" s="225" t="s">
        <v>84</v>
      </c>
      <c r="AV1290" s="12" t="s">
        <v>84</v>
      </c>
      <c r="AW1290" s="12" t="s">
        <v>37</v>
      </c>
      <c r="AX1290" s="12" t="s">
        <v>74</v>
      </c>
      <c r="AY1290" s="225" t="s">
        <v>162</v>
      </c>
    </row>
    <row r="1291" spans="2:65" s="11" customFormat="1" ht="13.5">
      <c r="B1291" s="203"/>
      <c r="C1291" s="204"/>
      <c r="D1291" s="205" t="s">
        <v>171</v>
      </c>
      <c r="E1291" s="206" t="s">
        <v>21</v>
      </c>
      <c r="F1291" s="207" t="s">
        <v>1054</v>
      </c>
      <c r="G1291" s="204"/>
      <c r="H1291" s="208" t="s">
        <v>21</v>
      </c>
      <c r="I1291" s="209"/>
      <c r="J1291" s="204"/>
      <c r="K1291" s="204"/>
      <c r="L1291" s="210"/>
      <c r="M1291" s="211"/>
      <c r="N1291" s="212"/>
      <c r="O1291" s="212"/>
      <c r="P1291" s="212"/>
      <c r="Q1291" s="212"/>
      <c r="R1291" s="212"/>
      <c r="S1291" s="212"/>
      <c r="T1291" s="213"/>
      <c r="AT1291" s="214" t="s">
        <v>171</v>
      </c>
      <c r="AU1291" s="214" t="s">
        <v>84</v>
      </c>
      <c r="AV1291" s="11" t="s">
        <v>82</v>
      </c>
      <c r="AW1291" s="11" t="s">
        <v>37</v>
      </c>
      <c r="AX1291" s="11" t="s">
        <v>74</v>
      </c>
      <c r="AY1291" s="214" t="s">
        <v>162</v>
      </c>
    </row>
    <row r="1292" spans="2:65" s="12" customFormat="1" ht="13.5">
      <c r="B1292" s="215"/>
      <c r="C1292" s="216"/>
      <c r="D1292" s="205" t="s">
        <v>171</v>
      </c>
      <c r="E1292" s="217" t="s">
        <v>21</v>
      </c>
      <c r="F1292" s="218" t="s">
        <v>2418</v>
      </c>
      <c r="G1292" s="216"/>
      <c r="H1292" s="219">
        <v>15.6</v>
      </c>
      <c r="I1292" s="220"/>
      <c r="J1292" s="216"/>
      <c r="K1292" s="216"/>
      <c r="L1292" s="221"/>
      <c r="M1292" s="222"/>
      <c r="N1292" s="223"/>
      <c r="O1292" s="223"/>
      <c r="P1292" s="223"/>
      <c r="Q1292" s="223"/>
      <c r="R1292" s="223"/>
      <c r="S1292" s="223"/>
      <c r="T1292" s="224"/>
      <c r="AT1292" s="225" t="s">
        <v>171</v>
      </c>
      <c r="AU1292" s="225" t="s">
        <v>84</v>
      </c>
      <c r="AV1292" s="12" t="s">
        <v>84</v>
      </c>
      <c r="AW1292" s="12" t="s">
        <v>37</v>
      </c>
      <c r="AX1292" s="12" t="s">
        <v>74</v>
      </c>
      <c r="AY1292" s="225" t="s">
        <v>162</v>
      </c>
    </row>
    <row r="1293" spans="2:65" s="11" customFormat="1" ht="13.5">
      <c r="B1293" s="203"/>
      <c r="C1293" s="204"/>
      <c r="D1293" s="205" t="s">
        <v>171</v>
      </c>
      <c r="E1293" s="206" t="s">
        <v>21</v>
      </c>
      <c r="F1293" s="207" t="s">
        <v>1056</v>
      </c>
      <c r="G1293" s="204"/>
      <c r="H1293" s="208" t="s">
        <v>21</v>
      </c>
      <c r="I1293" s="209"/>
      <c r="J1293" s="204"/>
      <c r="K1293" s="204"/>
      <c r="L1293" s="210"/>
      <c r="M1293" s="211"/>
      <c r="N1293" s="212"/>
      <c r="O1293" s="212"/>
      <c r="P1293" s="212"/>
      <c r="Q1293" s="212"/>
      <c r="R1293" s="212"/>
      <c r="S1293" s="212"/>
      <c r="T1293" s="213"/>
      <c r="AT1293" s="214" t="s">
        <v>171</v>
      </c>
      <c r="AU1293" s="214" t="s">
        <v>84</v>
      </c>
      <c r="AV1293" s="11" t="s">
        <v>82</v>
      </c>
      <c r="AW1293" s="11" t="s">
        <v>37</v>
      </c>
      <c r="AX1293" s="11" t="s">
        <v>74</v>
      </c>
      <c r="AY1293" s="214" t="s">
        <v>162</v>
      </c>
    </row>
    <row r="1294" spans="2:65" s="12" customFormat="1" ht="13.5">
      <c r="B1294" s="215"/>
      <c r="C1294" s="216"/>
      <c r="D1294" s="205" t="s">
        <v>171</v>
      </c>
      <c r="E1294" s="217" t="s">
        <v>21</v>
      </c>
      <c r="F1294" s="218" t="s">
        <v>2418</v>
      </c>
      <c r="G1294" s="216"/>
      <c r="H1294" s="219">
        <v>15.6</v>
      </c>
      <c r="I1294" s="220"/>
      <c r="J1294" s="216"/>
      <c r="K1294" s="216"/>
      <c r="L1294" s="221"/>
      <c r="M1294" s="222"/>
      <c r="N1294" s="223"/>
      <c r="O1294" s="223"/>
      <c r="P1294" s="223"/>
      <c r="Q1294" s="223"/>
      <c r="R1294" s="223"/>
      <c r="S1294" s="223"/>
      <c r="T1294" s="224"/>
      <c r="AT1294" s="225" t="s">
        <v>171</v>
      </c>
      <c r="AU1294" s="225" t="s">
        <v>84</v>
      </c>
      <c r="AV1294" s="12" t="s">
        <v>84</v>
      </c>
      <c r="AW1294" s="12" t="s">
        <v>37</v>
      </c>
      <c r="AX1294" s="12" t="s">
        <v>74</v>
      </c>
      <c r="AY1294" s="225" t="s">
        <v>162</v>
      </c>
    </row>
    <row r="1295" spans="2:65" s="11" customFormat="1" ht="13.5">
      <c r="B1295" s="203"/>
      <c r="C1295" s="204"/>
      <c r="D1295" s="205" t="s">
        <v>171</v>
      </c>
      <c r="E1295" s="206" t="s">
        <v>21</v>
      </c>
      <c r="F1295" s="207" t="s">
        <v>2419</v>
      </c>
      <c r="G1295" s="204"/>
      <c r="H1295" s="208" t="s">
        <v>21</v>
      </c>
      <c r="I1295" s="209"/>
      <c r="J1295" s="204"/>
      <c r="K1295" s="204"/>
      <c r="L1295" s="210"/>
      <c r="M1295" s="211"/>
      <c r="N1295" s="212"/>
      <c r="O1295" s="212"/>
      <c r="P1295" s="212"/>
      <c r="Q1295" s="212"/>
      <c r="R1295" s="212"/>
      <c r="S1295" s="212"/>
      <c r="T1295" s="213"/>
      <c r="AT1295" s="214" t="s">
        <v>171</v>
      </c>
      <c r="AU1295" s="214" t="s">
        <v>84</v>
      </c>
      <c r="AV1295" s="11" t="s">
        <v>82</v>
      </c>
      <c r="AW1295" s="11" t="s">
        <v>37</v>
      </c>
      <c r="AX1295" s="11" t="s">
        <v>74</v>
      </c>
      <c r="AY1295" s="214" t="s">
        <v>162</v>
      </c>
    </row>
    <row r="1296" spans="2:65" s="11" customFormat="1" ht="13.5">
      <c r="B1296" s="203"/>
      <c r="C1296" s="204"/>
      <c r="D1296" s="205" t="s">
        <v>171</v>
      </c>
      <c r="E1296" s="206" t="s">
        <v>21</v>
      </c>
      <c r="F1296" s="207" t="s">
        <v>1072</v>
      </c>
      <c r="G1296" s="204"/>
      <c r="H1296" s="208" t="s">
        <v>21</v>
      </c>
      <c r="I1296" s="209"/>
      <c r="J1296" s="204"/>
      <c r="K1296" s="204"/>
      <c r="L1296" s="210"/>
      <c r="M1296" s="211"/>
      <c r="N1296" s="212"/>
      <c r="O1296" s="212"/>
      <c r="P1296" s="212"/>
      <c r="Q1296" s="212"/>
      <c r="R1296" s="212"/>
      <c r="S1296" s="212"/>
      <c r="T1296" s="213"/>
      <c r="AT1296" s="214" t="s">
        <v>171</v>
      </c>
      <c r="AU1296" s="214" t="s">
        <v>84</v>
      </c>
      <c r="AV1296" s="11" t="s">
        <v>82</v>
      </c>
      <c r="AW1296" s="11" t="s">
        <v>37</v>
      </c>
      <c r="AX1296" s="11" t="s">
        <v>74</v>
      </c>
      <c r="AY1296" s="214" t="s">
        <v>162</v>
      </c>
    </row>
    <row r="1297" spans="2:65" s="12" customFormat="1" ht="13.5">
      <c r="B1297" s="215"/>
      <c r="C1297" s="216"/>
      <c r="D1297" s="205" t="s">
        <v>171</v>
      </c>
      <c r="E1297" s="217" t="s">
        <v>21</v>
      </c>
      <c r="F1297" s="218" t="s">
        <v>2420</v>
      </c>
      <c r="G1297" s="216"/>
      <c r="H1297" s="219">
        <v>16.77</v>
      </c>
      <c r="I1297" s="220"/>
      <c r="J1297" s="216"/>
      <c r="K1297" s="216"/>
      <c r="L1297" s="221"/>
      <c r="M1297" s="222"/>
      <c r="N1297" s="223"/>
      <c r="O1297" s="223"/>
      <c r="P1297" s="223"/>
      <c r="Q1297" s="223"/>
      <c r="R1297" s="223"/>
      <c r="S1297" s="223"/>
      <c r="T1297" s="224"/>
      <c r="AT1297" s="225" t="s">
        <v>171</v>
      </c>
      <c r="AU1297" s="225" t="s">
        <v>84</v>
      </c>
      <c r="AV1297" s="12" t="s">
        <v>84</v>
      </c>
      <c r="AW1297" s="12" t="s">
        <v>37</v>
      </c>
      <c r="AX1297" s="12" t="s">
        <v>74</v>
      </c>
      <c r="AY1297" s="225" t="s">
        <v>162</v>
      </c>
    </row>
    <row r="1298" spans="2:65" s="11" customFormat="1" ht="13.5">
      <c r="B1298" s="203"/>
      <c r="C1298" s="204"/>
      <c r="D1298" s="205" t="s">
        <v>171</v>
      </c>
      <c r="E1298" s="206" t="s">
        <v>21</v>
      </c>
      <c r="F1298" s="207" t="s">
        <v>1074</v>
      </c>
      <c r="G1298" s="204"/>
      <c r="H1298" s="208" t="s">
        <v>21</v>
      </c>
      <c r="I1298" s="209"/>
      <c r="J1298" s="204"/>
      <c r="K1298" s="204"/>
      <c r="L1298" s="210"/>
      <c r="M1298" s="211"/>
      <c r="N1298" s="212"/>
      <c r="O1298" s="212"/>
      <c r="P1298" s="212"/>
      <c r="Q1298" s="212"/>
      <c r="R1298" s="212"/>
      <c r="S1298" s="212"/>
      <c r="T1298" s="213"/>
      <c r="AT1298" s="214" t="s">
        <v>171</v>
      </c>
      <c r="AU1298" s="214" t="s">
        <v>84</v>
      </c>
      <c r="AV1298" s="11" t="s">
        <v>82</v>
      </c>
      <c r="AW1298" s="11" t="s">
        <v>37</v>
      </c>
      <c r="AX1298" s="11" t="s">
        <v>74</v>
      </c>
      <c r="AY1298" s="214" t="s">
        <v>162</v>
      </c>
    </row>
    <row r="1299" spans="2:65" s="12" customFormat="1" ht="13.5">
      <c r="B1299" s="215"/>
      <c r="C1299" s="216"/>
      <c r="D1299" s="205" t="s">
        <v>171</v>
      </c>
      <c r="E1299" s="217" t="s">
        <v>21</v>
      </c>
      <c r="F1299" s="218" t="s">
        <v>2421</v>
      </c>
      <c r="G1299" s="216"/>
      <c r="H1299" s="219">
        <v>39.32</v>
      </c>
      <c r="I1299" s="220"/>
      <c r="J1299" s="216"/>
      <c r="K1299" s="216"/>
      <c r="L1299" s="221"/>
      <c r="M1299" s="222"/>
      <c r="N1299" s="223"/>
      <c r="O1299" s="223"/>
      <c r="P1299" s="223"/>
      <c r="Q1299" s="223"/>
      <c r="R1299" s="223"/>
      <c r="S1299" s="223"/>
      <c r="T1299" s="224"/>
      <c r="AT1299" s="225" t="s">
        <v>171</v>
      </c>
      <c r="AU1299" s="225" t="s">
        <v>84</v>
      </c>
      <c r="AV1299" s="12" t="s">
        <v>84</v>
      </c>
      <c r="AW1299" s="12" t="s">
        <v>37</v>
      </c>
      <c r="AX1299" s="12" t="s">
        <v>74</v>
      </c>
      <c r="AY1299" s="225" t="s">
        <v>162</v>
      </c>
    </row>
    <row r="1300" spans="2:65" s="11" customFormat="1" ht="13.5">
      <c r="B1300" s="203"/>
      <c r="C1300" s="204"/>
      <c r="D1300" s="205" t="s">
        <v>171</v>
      </c>
      <c r="E1300" s="206" t="s">
        <v>21</v>
      </c>
      <c r="F1300" s="207" t="s">
        <v>1097</v>
      </c>
      <c r="G1300" s="204"/>
      <c r="H1300" s="208" t="s">
        <v>21</v>
      </c>
      <c r="I1300" s="209"/>
      <c r="J1300" s="204"/>
      <c r="K1300" s="204"/>
      <c r="L1300" s="210"/>
      <c r="M1300" s="211"/>
      <c r="N1300" s="212"/>
      <c r="O1300" s="212"/>
      <c r="P1300" s="212"/>
      <c r="Q1300" s="212"/>
      <c r="R1300" s="212"/>
      <c r="S1300" s="212"/>
      <c r="T1300" s="213"/>
      <c r="AT1300" s="214" t="s">
        <v>171</v>
      </c>
      <c r="AU1300" s="214" t="s">
        <v>84</v>
      </c>
      <c r="AV1300" s="11" t="s">
        <v>82</v>
      </c>
      <c r="AW1300" s="11" t="s">
        <v>37</v>
      </c>
      <c r="AX1300" s="11" t="s">
        <v>74</v>
      </c>
      <c r="AY1300" s="214" t="s">
        <v>162</v>
      </c>
    </row>
    <row r="1301" spans="2:65" s="11" customFormat="1" ht="13.5">
      <c r="B1301" s="203"/>
      <c r="C1301" s="204"/>
      <c r="D1301" s="205" t="s">
        <v>171</v>
      </c>
      <c r="E1301" s="206" t="s">
        <v>21</v>
      </c>
      <c r="F1301" s="207" t="s">
        <v>1098</v>
      </c>
      <c r="G1301" s="204"/>
      <c r="H1301" s="208" t="s">
        <v>21</v>
      </c>
      <c r="I1301" s="209"/>
      <c r="J1301" s="204"/>
      <c r="K1301" s="204"/>
      <c r="L1301" s="210"/>
      <c r="M1301" s="211"/>
      <c r="N1301" s="212"/>
      <c r="O1301" s="212"/>
      <c r="P1301" s="212"/>
      <c r="Q1301" s="212"/>
      <c r="R1301" s="212"/>
      <c r="S1301" s="212"/>
      <c r="T1301" s="213"/>
      <c r="AT1301" s="214" t="s">
        <v>171</v>
      </c>
      <c r="AU1301" s="214" t="s">
        <v>84</v>
      </c>
      <c r="AV1301" s="11" t="s">
        <v>82</v>
      </c>
      <c r="AW1301" s="11" t="s">
        <v>37</v>
      </c>
      <c r="AX1301" s="11" t="s">
        <v>74</v>
      </c>
      <c r="AY1301" s="214" t="s">
        <v>162</v>
      </c>
    </row>
    <row r="1302" spans="2:65" s="12" customFormat="1" ht="13.5">
      <c r="B1302" s="215"/>
      <c r="C1302" s="216"/>
      <c r="D1302" s="205" t="s">
        <v>171</v>
      </c>
      <c r="E1302" s="217" t="s">
        <v>21</v>
      </c>
      <c r="F1302" s="218" t="s">
        <v>2420</v>
      </c>
      <c r="G1302" s="216"/>
      <c r="H1302" s="219">
        <v>16.77</v>
      </c>
      <c r="I1302" s="220"/>
      <c r="J1302" s="216"/>
      <c r="K1302" s="216"/>
      <c r="L1302" s="221"/>
      <c r="M1302" s="222"/>
      <c r="N1302" s="223"/>
      <c r="O1302" s="223"/>
      <c r="P1302" s="223"/>
      <c r="Q1302" s="223"/>
      <c r="R1302" s="223"/>
      <c r="S1302" s="223"/>
      <c r="T1302" s="224"/>
      <c r="AT1302" s="225" t="s">
        <v>171</v>
      </c>
      <c r="AU1302" s="225" t="s">
        <v>84</v>
      </c>
      <c r="AV1302" s="12" t="s">
        <v>84</v>
      </c>
      <c r="AW1302" s="12" t="s">
        <v>37</v>
      </c>
      <c r="AX1302" s="12" t="s">
        <v>74</v>
      </c>
      <c r="AY1302" s="225" t="s">
        <v>162</v>
      </c>
    </row>
    <row r="1303" spans="2:65" s="11" customFormat="1" ht="13.5">
      <c r="B1303" s="203"/>
      <c r="C1303" s="204"/>
      <c r="D1303" s="205" t="s">
        <v>171</v>
      </c>
      <c r="E1303" s="206" t="s">
        <v>21</v>
      </c>
      <c r="F1303" s="207" t="s">
        <v>1100</v>
      </c>
      <c r="G1303" s="204"/>
      <c r="H1303" s="208" t="s">
        <v>21</v>
      </c>
      <c r="I1303" s="209"/>
      <c r="J1303" s="204"/>
      <c r="K1303" s="204"/>
      <c r="L1303" s="210"/>
      <c r="M1303" s="211"/>
      <c r="N1303" s="212"/>
      <c r="O1303" s="212"/>
      <c r="P1303" s="212"/>
      <c r="Q1303" s="212"/>
      <c r="R1303" s="212"/>
      <c r="S1303" s="212"/>
      <c r="T1303" s="213"/>
      <c r="AT1303" s="214" t="s">
        <v>171</v>
      </c>
      <c r="AU1303" s="214" t="s">
        <v>84</v>
      </c>
      <c r="AV1303" s="11" t="s">
        <v>82</v>
      </c>
      <c r="AW1303" s="11" t="s">
        <v>37</v>
      </c>
      <c r="AX1303" s="11" t="s">
        <v>74</v>
      </c>
      <c r="AY1303" s="214" t="s">
        <v>162</v>
      </c>
    </row>
    <row r="1304" spans="2:65" s="12" customFormat="1" ht="13.5">
      <c r="B1304" s="215"/>
      <c r="C1304" s="216"/>
      <c r="D1304" s="205" t="s">
        <v>171</v>
      </c>
      <c r="E1304" s="217" t="s">
        <v>21</v>
      </c>
      <c r="F1304" s="218" t="s">
        <v>2422</v>
      </c>
      <c r="G1304" s="216"/>
      <c r="H1304" s="219">
        <v>27.58</v>
      </c>
      <c r="I1304" s="220"/>
      <c r="J1304" s="216"/>
      <c r="K1304" s="216"/>
      <c r="L1304" s="221"/>
      <c r="M1304" s="222"/>
      <c r="N1304" s="223"/>
      <c r="O1304" s="223"/>
      <c r="P1304" s="223"/>
      <c r="Q1304" s="223"/>
      <c r="R1304" s="223"/>
      <c r="S1304" s="223"/>
      <c r="T1304" s="224"/>
      <c r="AT1304" s="225" t="s">
        <v>171</v>
      </c>
      <c r="AU1304" s="225" t="s">
        <v>84</v>
      </c>
      <c r="AV1304" s="12" t="s">
        <v>84</v>
      </c>
      <c r="AW1304" s="12" t="s">
        <v>37</v>
      </c>
      <c r="AX1304" s="12" t="s">
        <v>74</v>
      </c>
      <c r="AY1304" s="225" t="s">
        <v>162</v>
      </c>
    </row>
    <row r="1305" spans="2:65" s="11" customFormat="1" ht="13.5">
      <c r="B1305" s="203"/>
      <c r="C1305" s="204"/>
      <c r="D1305" s="205" t="s">
        <v>171</v>
      </c>
      <c r="E1305" s="206" t="s">
        <v>21</v>
      </c>
      <c r="F1305" s="207" t="s">
        <v>2423</v>
      </c>
      <c r="G1305" s="204"/>
      <c r="H1305" s="208" t="s">
        <v>21</v>
      </c>
      <c r="I1305" s="209"/>
      <c r="J1305" s="204"/>
      <c r="K1305" s="204"/>
      <c r="L1305" s="210"/>
      <c r="M1305" s="211"/>
      <c r="N1305" s="212"/>
      <c r="O1305" s="212"/>
      <c r="P1305" s="212"/>
      <c r="Q1305" s="212"/>
      <c r="R1305" s="212"/>
      <c r="S1305" s="212"/>
      <c r="T1305" s="213"/>
      <c r="AT1305" s="214" t="s">
        <v>171</v>
      </c>
      <c r="AU1305" s="214" t="s">
        <v>84</v>
      </c>
      <c r="AV1305" s="11" t="s">
        <v>82</v>
      </c>
      <c r="AW1305" s="11" t="s">
        <v>37</v>
      </c>
      <c r="AX1305" s="11" t="s">
        <v>74</v>
      </c>
      <c r="AY1305" s="214" t="s">
        <v>162</v>
      </c>
    </row>
    <row r="1306" spans="2:65" s="11" customFormat="1" ht="13.5">
      <c r="B1306" s="203"/>
      <c r="C1306" s="204"/>
      <c r="D1306" s="205" t="s">
        <v>171</v>
      </c>
      <c r="E1306" s="206" t="s">
        <v>21</v>
      </c>
      <c r="F1306" s="207" t="s">
        <v>1123</v>
      </c>
      <c r="G1306" s="204"/>
      <c r="H1306" s="208" t="s">
        <v>21</v>
      </c>
      <c r="I1306" s="209"/>
      <c r="J1306" s="204"/>
      <c r="K1306" s="204"/>
      <c r="L1306" s="210"/>
      <c r="M1306" s="211"/>
      <c r="N1306" s="212"/>
      <c r="O1306" s="212"/>
      <c r="P1306" s="212"/>
      <c r="Q1306" s="212"/>
      <c r="R1306" s="212"/>
      <c r="S1306" s="212"/>
      <c r="T1306" s="213"/>
      <c r="AT1306" s="214" t="s">
        <v>171</v>
      </c>
      <c r="AU1306" s="214" t="s">
        <v>84</v>
      </c>
      <c r="AV1306" s="11" t="s">
        <v>82</v>
      </c>
      <c r="AW1306" s="11" t="s">
        <v>37</v>
      </c>
      <c r="AX1306" s="11" t="s">
        <v>74</v>
      </c>
      <c r="AY1306" s="214" t="s">
        <v>162</v>
      </c>
    </row>
    <row r="1307" spans="2:65" s="12" customFormat="1" ht="13.5">
      <c r="B1307" s="215"/>
      <c r="C1307" s="216"/>
      <c r="D1307" s="226" t="s">
        <v>171</v>
      </c>
      <c r="E1307" s="227" t="s">
        <v>21</v>
      </c>
      <c r="F1307" s="228" t="s">
        <v>2420</v>
      </c>
      <c r="G1307" s="216"/>
      <c r="H1307" s="229">
        <v>16.77</v>
      </c>
      <c r="I1307" s="220"/>
      <c r="J1307" s="216"/>
      <c r="K1307" s="216"/>
      <c r="L1307" s="221"/>
      <c r="M1307" s="222"/>
      <c r="N1307" s="223"/>
      <c r="O1307" s="223"/>
      <c r="P1307" s="223"/>
      <c r="Q1307" s="223"/>
      <c r="R1307" s="223"/>
      <c r="S1307" s="223"/>
      <c r="T1307" s="224"/>
      <c r="AT1307" s="225" t="s">
        <v>171</v>
      </c>
      <c r="AU1307" s="225" t="s">
        <v>84</v>
      </c>
      <c r="AV1307" s="12" t="s">
        <v>84</v>
      </c>
      <c r="AW1307" s="12" t="s">
        <v>37</v>
      </c>
      <c r="AX1307" s="12" t="s">
        <v>74</v>
      </c>
      <c r="AY1307" s="225" t="s">
        <v>162</v>
      </c>
    </row>
    <row r="1308" spans="2:65" s="1" customFormat="1" ht="31.5" customHeight="1">
      <c r="B1308" s="39"/>
      <c r="C1308" s="191" t="s">
        <v>2424</v>
      </c>
      <c r="D1308" s="191" t="s">
        <v>164</v>
      </c>
      <c r="E1308" s="192" t="s">
        <v>2425</v>
      </c>
      <c r="F1308" s="193" t="s">
        <v>2426</v>
      </c>
      <c r="G1308" s="194" t="s">
        <v>182</v>
      </c>
      <c r="H1308" s="195">
        <v>27</v>
      </c>
      <c r="I1308" s="196"/>
      <c r="J1308" s="197">
        <f>ROUND(I1308*H1308,2)</f>
        <v>0</v>
      </c>
      <c r="K1308" s="193" t="s">
        <v>168</v>
      </c>
      <c r="L1308" s="59"/>
      <c r="M1308" s="198" t="s">
        <v>21</v>
      </c>
      <c r="N1308" s="199" t="s">
        <v>45</v>
      </c>
      <c r="O1308" s="40"/>
      <c r="P1308" s="200">
        <f>O1308*H1308</f>
        <v>0</v>
      </c>
      <c r="Q1308" s="200">
        <v>2.7999999999999998E-4</v>
      </c>
      <c r="R1308" s="200">
        <f>Q1308*H1308</f>
        <v>7.559999999999999E-3</v>
      </c>
      <c r="S1308" s="200">
        <v>0</v>
      </c>
      <c r="T1308" s="201">
        <f>S1308*H1308</f>
        <v>0</v>
      </c>
      <c r="AR1308" s="22" t="s">
        <v>249</v>
      </c>
      <c r="AT1308" s="22" t="s">
        <v>164</v>
      </c>
      <c r="AU1308" s="22" t="s">
        <v>84</v>
      </c>
      <c r="AY1308" s="22" t="s">
        <v>162</v>
      </c>
      <c r="BE1308" s="202">
        <f>IF(N1308="základní",J1308,0)</f>
        <v>0</v>
      </c>
      <c r="BF1308" s="202">
        <f>IF(N1308="snížená",J1308,0)</f>
        <v>0</v>
      </c>
      <c r="BG1308" s="202">
        <f>IF(N1308="zákl. přenesená",J1308,0)</f>
        <v>0</v>
      </c>
      <c r="BH1308" s="202">
        <f>IF(N1308="sníž. přenesená",J1308,0)</f>
        <v>0</v>
      </c>
      <c r="BI1308" s="202">
        <f>IF(N1308="nulová",J1308,0)</f>
        <v>0</v>
      </c>
      <c r="BJ1308" s="22" t="s">
        <v>82</v>
      </c>
      <c r="BK1308" s="202">
        <f>ROUND(I1308*H1308,2)</f>
        <v>0</v>
      </c>
      <c r="BL1308" s="22" t="s">
        <v>249</v>
      </c>
      <c r="BM1308" s="22" t="s">
        <v>2427</v>
      </c>
    </row>
    <row r="1309" spans="2:65" s="12" customFormat="1" ht="13.5">
      <c r="B1309" s="215"/>
      <c r="C1309" s="216"/>
      <c r="D1309" s="205" t="s">
        <v>171</v>
      </c>
      <c r="E1309" s="217" t="s">
        <v>21</v>
      </c>
      <c r="F1309" s="218" t="s">
        <v>2428</v>
      </c>
      <c r="G1309" s="216"/>
      <c r="H1309" s="219">
        <v>21.6</v>
      </c>
      <c r="I1309" s="220"/>
      <c r="J1309" s="216"/>
      <c r="K1309" s="216"/>
      <c r="L1309" s="221"/>
      <c r="M1309" s="222"/>
      <c r="N1309" s="223"/>
      <c r="O1309" s="223"/>
      <c r="P1309" s="223"/>
      <c r="Q1309" s="223"/>
      <c r="R1309" s="223"/>
      <c r="S1309" s="223"/>
      <c r="T1309" s="224"/>
      <c r="AT1309" s="225" t="s">
        <v>171</v>
      </c>
      <c r="AU1309" s="225" t="s">
        <v>84</v>
      </c>
      <c r="AV1309" s="12" t="s">
        <v>84</v>
      </c>
      <c r="AW1309" s="12" t="s">
        <v>37</v>
      </c>
      <c r="AX1309" s="12" t="s">
        <v>74</v>
      </c>
      <c r="AY1309" s="225" t="s">
        <v>162</v>
      </c>
    </row>
    <row r="1310" spans="2:65" s="12" customFormat="1" ht="13.5">
      <c r="B1310" s="215"/>
      <c r="C1310" s="216"/>
      <c r="D1310" s="226" t="s">
        <v>171</v>
      </c>
      <c r="E1310" s="227" t="s">
        <v>21</v>
      </c>
      <c r="F1310" s="228" t="s">
        <v>2429</v>
      </c>
      <c r="G1310" s="216"/>
      <c r="H1310" s="229">
        <v>5.4</v>
      </c>
      <c r="I1310" s="220"/>
      <c r="J1310" s="216"/>
      <c r="K1310" s="216"/>
      <c r="L1310" s="221"/>
      <c r="M1310" s="222"/>
      <c r="N1310" s="223"/>
      <c r="O1310" s="223"/>
      <c r="P1310" s="223"/>
      <c r="Q1310" s="223"/>
      <c r="R1310" s="223"/>
      <c r="S1310" s="223"/>
      <c r="T1310" s="224"/>
      <c r="AT1310" s="225" t="s">
        <v>171</v>
      </c>
      <c r="AU1310" s="225" t="s">
        <v>84</v>
      </c>
      <c r="AV1310" s="12" t="s">
        <v>84</v>
      </c>
      <c r="AW1310" s="12" t="s">
        <v>37</v>
      </c>
      <c r="AX1310" s="12" t="s">
        <v>74</v>
      </c>
      <c r="AY1310" s="225" t="s">
        <v>162</v>
      </c>
    </row>
    <row r="1311" spans="2:65" s="1" customFormat="1" ht="22.5" customHeight="1">
      <c r="B1311" s="39"/>
      <c r="C1311" s="230" t="s">
        <v>2430</v>
      </c>
      <c r="D1311" s="230" t="s">
        <v>275</v>
      </c>
      <c r="E1311" s="231" t="s">
        <v>2406</v>
      </c>
      <c r="F1311" s="232" t="s">
        <v>2407</v>
      </c>
      <c r="G1311" s="233" t="s">
        <v>167</v>
      </c>
      <c r="H1311" s="234">
        <v>24.126999999999999</v>
      </c>
      <c r="I1311" s="235"/>
      <c r="J1311" s="236">
        <f>ROUND(I1311*H1311,2)</f>
        <v>0</v>
      </c>
      <c r="K1311" s="232" t="s">
        <v>168</v>
      </c>
      <c r="L1311" s="237"/>
      <c r="M1311" s="238" t="s">
        <v>21</v>
      </c>
      <c r="N1311" s="239" t="s">
        <v>45</v>
      </c>
      <c r="O1311" s="40"/>
      <c r="P1311" s="200">
        <f>O1311*H1311</f>
        <v>0</v>
      </c>
      <c r="Q1311" s="200">
        <v>1.9199999999999998E-2</v>
      </c>
      <c r="R1311" s="200">
        <f>Q1311*H1311</f>
        <v>0.46323839999999994</v>
      </c>
      <c r="S1311" s="200">
        <v>0</v>
      </c>
      <c r="T1311" s="201">
        <f>S1311*H1311</f>
        <v>0</v>
      </c>
      <c r="AR1311" s="22" t="s">
        <v>340</v>
      </c>
      <c r="AT1311" s="22" t="s">
        <v>275</v>
      </c>
      <c r="AU1311" s="22" t="s">
        <v>84</v>
      </c>
      <c r="AY1311" s="22" t="s">
        <v>162</v>
      </c>
      <c r="BE1311" s="202">
        <f>IF(N1311="základní",J1311,0)</f>
        <v>0</v>
      </c>
      <c r="BF1311" s="202">
        <f>IF(N1311="snížená",J1311,0)</f>
        <v>0</v>
      </c>
      <c r="BG1311" s="202">
        <f>IF(N1311="zákl. přenesená",J1311,0)</f>
        <v>0</v>
      </c>
      <c r="BH1311" s="202">
        <f>IF(N1311="sníž. přenesená",J1311,0)</f>
        <v>0</v>
      </c>
      <c r="BI1311" s="202">
        <f>IF(N1311="nulová",J1311,0)</f>
        <v>0</v>
      </c>
      <c r="BJ1311" s="22" t="s">
        <v>82</v>
      </c>
      <c r="BK1311" s="202">
        <f>ROUND(I1311*H1311,2)</f>
        <v>0</v>
      </c>
      <c r="BL1311" s="22" t="s">
        <v>249</v>
      </c>
      <c r="BM1311" s="22" t="s">
        <v>2431</v>
      </c>
    </row>
    <row r="1312" spans="2:65" s="12" customFormat="1" ht="13.5">
      <c r="B1312" s="215"/>
      <c r="C1312" s="216"/>
      <c r="D1312" s="205" t="s">
        <v>171</v>
      </c>
      <c r="E1312" s="217" t="s">
        <v>21</v>
      </c>
      <c r="F1312" s="218" t="s">
        <v>2432</v>
      </c>
      <c r="G1312" s="216"/>
      <c r="H1312" s="219">
        <v>22.548999999999999</v>
      </c>
      <c r="I1312" s="220"/>
      <c r="J1312" s="216"/>
      <c r="K1312" s="216"/>
      <c r="L1312" s="221"/>
      <c r="M1312" s="222"/>
      <c r="N1312" s="223"/>
      <c r="O1312" s="223"/>
      <c r="P1312" s="223"/>
      <c r="Q1312" s="223"/>
      <c r="R1312" s="223"/>
      <c r="S1312" s="223"/>
      <c r="T1312" s="224"/>
      <c r="AT1312" s="225" t="s">
        <v>171</v>
      </c>
      <c r="AU1312" s="225" t="s">
        <v>84</v>
      </c>
      <c r="AV1312" s="12" t="s">
        <v>84</v>
      </c>
      <c r="AW1312" s="12" t="s">
        <v>37</v>
      </c>
      <c r="AX1312" s="12" t="s">
        <v>74</v>
      </c>
      <c r="AY1312" s="225" t="s">
        <v>162</v>
      </c>
    </row>
    <row r="1313" spans="2:65" s="12" customFormat="1" ht="13.5">
      <c r="B1313" s="215"/>
      <c r="C1313" s="216"/>
      <c r="D1313" s="226" t="s">
        <v>171</v>
      </c>
      <c r="E1313" s="216"/>
      <c r="F1313" s="228" t="s">
        <v>2433</v>
      </c>
      <c r="G1313" s="216"/>
      <c r="H1313" s="229">
        <v>24.126999999999999</v>
      </c>
      <c r="I1313" s="220"/>
      <c r="J1313" s="216"/>
      <c r="K1313" s="216"/>
      <c r="L1313" s="221"/>
      <c r="M1313" s="222"/>
      <c r="N1313" s="223"/>
      <c r="O1313" s="223"/>
      <c r="P1313" s="223"/>
      <c r="Q1313" s="223"/>
      <c r="R1313" s="223"/>
      <c r="S1313" s="223"/>
      <c r="T1313" s="224"/>
      <c r="AT1313" s="225" t="s">
        <v>171</v>
      </c>
      <c r="AU1313" s="225" t="s">
        <v>84</v>
      </c>
      <c r="AV1313" s="12" t="s">
        <v>84</v>
      </c>
      <c r="AW1313" s="12" t="s">
        <v>6</v>
      </c>
      <c r="AX1313" s="12" t="s">
        <v>82</v>
      </c>
      <c r="AY1313" s="225" t="s">
        <v>162</v>
      </c>
    </row>
    <row r="1314" spans="2:65" s="1" customFormat="1" ht="22.5" customHeight="1">
      <c r="B1314" s="39"/>
      <c r="C1314" s="191" t="s">
        <v>2434</v>
      </c>
      <c r="D1314" s="191" t="s">
        <v>164</v>
      </c>
      <c r="E1314" s="192" t="s">
        <v>2435</v>
      </c>
      <c r="F1314" s="193" t="s">
        <v>2436</v>
      </c>
      <c r="G1314" s="194" t="s">
        <v>167</v>
      </c>
      <c r="H1314" s="195">
        <v>257.46199999999999</v>
      </c>
      <c r="I1314" s="196"/>
      <c r="J1314" s="197">
        <f>ROUND(I1314*H1314,2)</f>
        <v>0</v>
      </c>
      <c r="K1314" s="193" t="s">
        <v>168</v>
      </c>
      <c r="L1314" s="59"/>
      <c r="M1314" s="198" t="s">
        <v>21</v>
      </c>
      <c r="N1314" s="199" t="s">
        <v>45</v>
      </c>
      <c r="O1314" s="40"/>
      <c r="P1314" s="200">
        <f>O1314*H1314</f>
        <v>0</v>
      </c>
      <c r="Q1314" s="200">
        <v>4.1700000000000001E-3</v>
      </c>
      <c r="R1314" s="200">
        <f>Q1314*H1314</f>
        <v>1.07361654</v>
      </c>
      <c r="S1314" s="200">
        <v>0</v>
      </c>
      <c r="T1314" s="201">
        <f>S1314*H1314</f>
        <v>0</v>
      </c>
      <c r="AR1314" s="22" t="s">
        <v>249</v>
      </c>
      <c r="AT1314" s="22" t="s">
        <v>164</v>
      </c>
      <c r="AU1314" s="22" t="s">
        <v>84</v>
      </c>
      <c r="AY1314" s="22" t="s">
        <v>162</v>
      </c>
      <c r="BE1314" s="202">
        <f>IF(N1314="základní",J1314,0)</f>
        <v>0</v>
      </c>
      <c r="BF1314" s="202">
        <f>IF(N1314="snížená",J1314,0)</f>
        <v>0</v>
      </c>
      <c r="BG1314" s="202">
        <f>IF(N1314="zákl. přenesená",J1314,0)</f>
        <v>0</v>
      </c>
      <c r="BH1314" s="202">
        <f>IF(N1314="sníž. přenesená",J1314,0)</f>
        <v>0</v>
      </c>
      <c r="BI1314" s="202">
        <f>IF(N1314="nulová",J1314,0)</f>
        <v>0</v>
      </c>
      <c r="BJ1314" s="22" t="s">
        <v>82</v>
      </c>
      <c r="BK1314" s="202">
        <f>ROUND(I1314*H1314,2)</f>
        <v>0</v>
      </c>
      <c r="BL1314" s="22" t="s">
        <v>249</v>
      </c>
      <c r="BM1314" s="22" t="s">
        <v>2437</v>
      </c>
    </row>
    <row r="1315" spans="2:65" s="11" customFormat="1" ht="13.5">
      <c r="B1315" s="203"/>
      <c r="C1315" s="204"/>
      <c r="D1315" s="205" t="s">
        <v>171</v>
      </c>
      <c r="E1315" s="206" t="s">
        <v>21</v>
      </c>
      <c r="F1315" s="207" t="s">
        <v>564</v>
      </c>
      <c r="G1315" s="204"/>
      <c r="H1315" s="208" t="s">
        <v>21</v>
      </c>
      <c r="I1315" s="209"/>
      <c r="J1315" s="204"/>
      <c r="K1315" s="204"/>
      <c r="L1315" s="210"/>
      <c r="M1315" s="211"/>
      <c r="N1315" s="212"/>
      <c r="O1315" s="212"/>
      <c r="P1315" s="212"/>
      <c r="Q1315" s="212"/>
      <c r="R1315" s="212"/>
      <c r="S1315" s="212"/>
      <c r="T1315" s="213"/>
      <c r="AT1315" s="214" t="s">
        <v>171</v>
      </c>
      <c r="AU1315" s="214" t="s">
        <v>84</v>
      </c>
      <c r="AV1315" s="11" t="s">
        <v>82</v>
      </c>
      <c r="AW1315" s="11" t="s">
        <v>37</v>
      </c>
      <c r="AX1315" s="11" t="s">
        <v>74</v>
      </c>
      <c r="AY1315" s="214" t="s">
        <v>162</v>
      </c>
    </row>
    <row r="1316" spans="2:65" s="12" customFormat="1" ht="13.5">
      <c r="B1316" s="215"/>
      <c r="C1316" s="216"/>
      <c r="D1316" s="205" t="s">
        <v>171</v>
      </c>
      <c r="E1316" s="217" t="s">
        <v>21</v>
      </c>
      <c r="F1316" s="218" t="s">
        <v>2438</v>
      </c>
      <c r="G1316" s="216"/>
      <c r="H1316" s="219">
        <v>90.8</v>
      </c>
      <c r="I1316" s="220"/>
      <c r="J1316" s="216"/>
      <c r="K1316" s="216"/>
      <c r="L1316" s="221"/>
      <c r="M1316" s="222"/>
      <c r="N1316" s="223"/>
      <c r="O1316" s="223"/>
      <c r="P1316" s="223"/>
      <c r="Q1316" s="223"/>
      <c r="R1316" s="223"/>
      <c r="S1316" s="223"/>
      <c r="T1316" s="224"/>
      <c r="AT1316" s="225" t="s">
        <v>171</v>
      </c>
      <c r="AU1316" s="225" t="s">
        <v>84</v>
      </c>
      <c r="AV1316" s="12" t="s">
        <v>84</v>
      </c>
      <c r="AW1316" s="12" t="s">
        <v>37</v>
      </c>
      <c r="AX1316" s="12" t="s">
        <v>74</v>
      </c>
      <c r="AY1316" s="225" t="s">
        <v>162</v>
      </c>
    </row>
    <row r="1317" spans="2:65" s="11" customFormat="1" ht="13.5">
      <c r="B1317" s="203"/>
      <c r="C1317" s="204"/>
      <c r="D1317" s="205" t="s">
        <v>171</v>
      </c>
      <c r="E1317" s="206" t="s">
        <v>21</v>
      </c>
      <c r="F1317" s="207" t="s">
        <v>492</v>
      </c>
      <c r="G1317" s="204"/>
      <c r="H1317" s="208" t="s">
        <v>21</v>
      </c>
      <c r="I1317" s="209"/>
      <c r="J1317" s="204"/>
      <c r="K1317" s="204"/>
      <c r="L1317" s="210"/>
      <c r="M1317" s="211"/>
      <c r="N1317" s="212"/>
      <c r="O1317" s="212"/>
      <c r="P1317" s="212"/>
      <c r="Q1317" s="212"/>
      <c r="R1317" s="212"/>
      <c r="S1317" s="212"/>
      <c r="T1317" s="213"/>
      <c r="AT1317" s="214" t="s">
        <v>171</v>
      </c>
      <c r="AU1317" s="214" t="s">
        <v>84</v>
      </c>
      <c r="AV1317" s="11" t="s">
        <v>82</v>
      </c>
      <c r="AW1317" s="11" t="s">
        <v>37</v>
      </c>
      <c r="AX1317" s="11" t="s">
        <v>74</v>
      </c>
      <c r="AY1317" s="214" t="s">
        <v>162</v>
      </c>
    </row>
    <row r="1318" spans="2:65" s="12" customFormat="1" ht="13.5">
      <c r="B1318" s="215"/>
      <c r="C1318" s="216"/>
      <c r="D1318" s="205" t="s">
        <v>171</v>
      </c>
      <c r="E1318" s="217" t="s">
        <v>21</v>
      </c>
      <c r="F1318" s="218" t="s">
        <v>2439</v>
      </c>
      <c r="G1318" s="216"/>
      <c r="H1318" s="219">
        <v>74.293999999999997</v>
      </c>
      <c r="I1318" s="220"/>
      <c r="J1318" s="216"/>
      <c r="K1318" s="216"/>
      <c r="L1318" s="221"/>
      <c r="M1318" s="222"/>
      <c r="N1318" s="223"/>
      <c r="O1318" s="223"/>
      <c r="P1318" s="223"/>
      <c r="Q1318" s="223"/>
      <c r="R1318" s="223"/>
      <c r="S1318" s="223"/>
      <c r="T1318" s="224"/>
      <c r="AT1318" s="225" t="s">
        <v>171</v>
      </c>
      <c r="AU1318" s="225" t="s">
        <v>84</v>
      </c>
      <c r="AV1318" s="12" t="s">
        <v>84</v>
      </c>
      <c r="AW1318" s="12" t="s">
        <v>37</v>
      </c>
      <c r="AX1318" s="12" t="s">
        <v>74</v>
      </c>
      <c r="AY1318" s="225" t="s">
        <v>162</v>
      </c>
    </row>
    <row r="1319" spans="2:65" s="11" customFormat="1" ht="13.5">
      <c r="B1319" s="203"/>
      <c r="C1319" s="204"/>
      <c r="D1319" s="205" t="s">
        <v>171</v>
      </c>
      <c r="E1319" s="206" t="s">
        <v>21</v>
      </c>
      <c r="F1319" s="207" t="s">
        <v>495</v>
      </c>
      <c r="G1319" s="204"/>
      <c r="H1319" s="208" t="s">
        <v>21</v>
      </c>
      <c r="I1319" s="209"/>
      <c r="J1319" s="204"/>
      <c r="K1319" s="204"/>
      <c r="L1319" s="210"/>
      <c r="M1319" s="211"/>
      <c r="N1319" s="212"/>
      <c r="O1319" s="212"/>
      <c r="P1319" s="212"/>
      <c r="Q1319" s="212"/>
      <c r="R1319" s="212"/>
      <c r="S1319" s="212"/>
      <c r="T1319" s="213"/>
      <c r="AT1319" s="214" t="s">
        <v>171</v>
      </c>
      <c r="AU1319" s="214" t="s">
        <v>84</v>
      </c>
      <c r="AV1319" s="11" t="s">
        <v>82</v>
      </c>
      <c r="AW1319" s="11" t="s">
        <v>37</v>
      </c>
      <c r="AX1319" s="11" t="s">
        <v>74</v>
      </c>
      <c r="AY1319" s="214" t="s">
        <v>162</v>
      </c>
    </row>
    <row r="1320" spans="2:65" s="12" customFormat="1" ht="13.5">
      <c r="B1320" s="215"/>
      <c r="C1320" s="216"/>
      <c r="D1320" s="205" t="s">
        <v>171</v>
      </c>
      <c r="E1320" s="217" t="s">
        <v>21</v>
      </c>
      <c r="F1320" s="218" t="s">
        <v>2440</v>
      </c>
      <c r="G1320" s="216"/>
      <c r="H1320" s="219">
        <v>74.799000000000007</v>
      </c>
      <c r="I1320" s="220"/>
      <c r="J1320" s="216"/>
      <c r="K1320" s="216"/>
      <c r="L1320" s="221"/>
      <c r="M1320" s="222"/>
      <c r="N1320" s="223"/>
      <c r="O1320" s="223"/>
      <c r="P1320" s="223"/>
      <c r="Q1320" s="223"/>
      <c r="R1320" s="223"/>
      <c r="S1320" s="223"/>
      <c r="T1320" s="224"/>
      <c r="AT1320" s="225" t="s">
        <v>171</v>
      </c>
      <c r="AU1320" s="225" t="s">
        <v>84</v>
      </c>
      <c r="AV1320" s="12" t="s">
        <v>84</v>
      </c>
      <c r="AW1320" s="12" t="s">
        <v>37</v>
      </c>
      <c r="AX1320" s="12" t="s">
        <v>74</v>
      </c>
      <c r="AY1320" s="225" t="s">
        <v>162</v>
      </c>
    </row>
    <row r="1321" spans="2:65" s="11" customFormat="1" ht="13.5">
      <c r="B1321" s="203"/>
      <c r="C1321" s="204"/>
      <c r="D1321" s="205" t="s">
        <v>171</v>
      </c>
      <c r="E1321" s="206" t="s">
        <v>21</v>
      </c>
      <c r="F1321" s="207" t="s">
        <v>2441</v>
      </c>
      <c r="G1321" s="204"/>
      <c r="H1321" s="208" t="s">
        <v>21</v>
      </c>
      <c r="I1321" s="209"/>
      <c r="J1321" s="204"/>
      <c r="K1321" s="204"/>
      <c r="L1321" s="210"/>
      <c r="M1321" s="211"/>
      <c r="N1321" s="212"/>
      <c r="O1321" s="212"/>
      <c r="P1321" s="212"/>
      <c r="Q1321" s="212"/>
      <c r="R1321" s="212"/>
      <c r="S1321" s="212"/>
      <c r="T1321" s="213"/>
      <c r="AT1321" s="214" t="s">
        <v>171</v>
      </c>
      <c r="AU1321" s="214" t="s">
        <v>84</v>
      </c>
      <c r="AV1321" s="11" t="s">
        <v>82</v>
      </c>
      <c r="AW1321" s="11" t="s">
        <v>37</v>
      </c>
      <c r="AX1321" s="11" t="s">
        <v>74</v>
      </c>
      <c r="AY1321" s="214" t="s">
        <v>162</v>
      </c>
    </row>
    <row r="1322" spans="2:65" s="12" customFormat="1" ht="13.5">
      <c r="B1322" s="215"/>
      <c r="C1322" s="216"/>
      <c r="D1322" s="226" t="s">
        <v>171</v>
      </c>
      <c r="E1322" s="227" t="s">
        <v>21</v>
      </c>
      <c r="F1322" s="228" t="s">
        <v>2442</v>
      </c>
      <c r="G1322" s="216"/>
      <c r="H1322" s="229">
        <v>17.568999999999999</v>
      </c>
      <c r="I1322" s="220"/>
      <c r="J1322" s="216"/>
      <c r="K1322" s="216"/>
      <c r="L1322" s="221"/>
      <c r="M1322" s="222"/>
      <c r="N1322" s="223"/>
      <c r="O1322" s="223"/>
      <c r="P1322" s="223"/>
      <c r="Q1322" s="223"/>
      <c r="R1322" s="223"/>
      <c r="S1322" s="223"/>
      <c r="T1322" s="224"/>
      <c r="AT1322" s="225" t="s">
        <v>171</v>
      </c>
      <c r="AU1322" s="225" t="s">
        <v>84</v>
      </c>
      <c r="AV1322" s="12" t="s">
        <v>84</v>
      </c>
      <c r="AW1322" s="12" t="s">
        <v>37</v>
      </c>
      <c r="AX1322" s="12" t="s">
        <v>74</v>
      </c>
      <c r="AY1322" s="225" t="s">
        <v>162</v>
      </c>
    </row>
    <row r="1323" spans="2:65" s="1" customFormat="1" ht="22.5" customHeight="1">
      <c r="B1323" s="39"/>
      <c r="C1323" s="230" t="s">
        <v>2443</v>
      </c>
      <c r="D1323" s="230" t="s">
        <v>275</v>
      </c>
      <c r="E1323" s="231" t="s">
        <v>2406</v>
      </c>
      <c r="F1323" s="232" t="s">
        <v>2407</v>
      </c>
      <c r="G1323" s="233" t="s">
        <v>167</v>
      </c>
      <c r="H1323" s="234">
        <v>275.48399999999998</v>
      </c>
      <c r="I1323" s="235"/>
      <c r="J1323" s="236">
        <f>ROUND(I1323*H1323,2)</f>
        <v>0</v>
      </c>
      <c r="K1323" s="232" t="s">
        <v>168</v>
      </c>
      <c r="L1323" s="237"/>
      <c r="M1323" s="238" t="s">
        <v>21</v>
      </c>
      <c r="N1323" s="239" t="s">
        <v>45</v>
      </c>
      <c r="O1323" s="40"/>
      <c r="P1323" s="200">
        <f>O1323*H1323</f>
        <v>0</v>
      </c>
      <c r="Q1323" s="200">
        <v>1.9199999999999998E-2</v>
      </c>
      <c r="R1323" s="200">
        <f>Q1323*H1323</f>
        <v>5.2892927999999992</v>
      </c>
      <c r="S1323" s="200">
        <v>0</v>
      </c>
      <c r="T1323" s="201">
        <f>S1323*H1323</f>
        <v>0</v>
      </c>
      <c r="AR1323" s="22" t="s">
        <v>340</v>
      </c>
      <c r="AT1323" s="22" t="s">
        <v>275</v>
      </c>
      <c r="AU1323" s="22" t="s">
        <v>84</v>
      </c>
      <c r="AY1323" s="22" t="s">
        <v>162</v>
      </c>
      <c r="BE1323" s="202">
        <f>IF(N1323="základní",J1323,0)</f>
        <v>0</v>
      </c>
      <c r="BF1323" s="202">
        <f>IF(N1323="snížená",J1323,0)</f>
        <v>0</v>
      </c>
      <c r="BG1323" s="202">
        <f>IF(N1323="zákl. přenesená",J1323,0)</f>
        <v>0</v>
      </c>
      <c r="BH1323" s="202">
        <f>IF(N1323="sníž. přenesená",J1323,0)</f>
        <v>0</v>
      </c>
      <c r="BI1323" s="202">
        <f>IF(N1323="nulová",J1323,0)</f>
        <v>0</v>
      </c>
      <c r="BJ1323" s="22" t="s">
        <v>82</v>
      </c>
      <c r="BK1323" s="202">
        <f>ROUND(I1323*H1323,2)</f>
        <v>0</v>
      </c>
      <c r="BL1323" s="22" t="s">
        <v>249</v>
      </c>
      <c r="BM1323" s="22" t="s">
        <v>2444</v>
      </c>
    </row>
    <row r="1324" spans="2:65" s="12" customFormat="1" ht="13.5">
      <c r="B1324" s="215"/>
      <c r="C1324" s="216"/>
      <c r="D1324" s="226" t="s">
        <v>171</v>
      </c>
      <c r="E1324" s="216"/>
      <c r="F1324" s="228" t="s">
        <v>2445</v>
      </c>
      <c r="G1324" s="216"/>
      <c r="H1324" s="229">
        <v>275.48399999999998</v>
      </c>
      <c r="I1324" s="220"/>
      <c r="J1324" s="216"/>
      <c r="K1324" s="216"/>
      <c r="L1324" s="221"/>
      <c r="M1324" s="222"/>
      <c r="N1324" s="223"/>
      <c r="O1324" s="223"/>
      <c r="P1324" s="223"/>
      <c r="Q1324" s="223"/>
      <c r="R1324" s="223"/>
      <c r="S1324" s="223"/>
      <c r="T1324" s="224"/>
      <c r="AT1324" s="225" t="s">
        <v>171</v>
      </c>
      <c r="AU1324" s="225" t="s">
        <v>84</v>
      </c>
      <c r="AV1324" s="12" t="s">
        <v>84</v>
      </c>
      <c r="AW1324" s="12" t="s">
        <v>6</v>
      </c>
      <c r="AX1324" s="12" t="s">
        <v>82</v>
      </c>
      <c r="AY1324" s="225" t="s">
        <v>162</v>
      </c>
    </row>
    <row r="1325" spans="2:65" s="1" customFormat="1" ht="22.5" customHeight="1">
      <c r="B1325" s="39"/>
      <c r="C1325" s="191" t="s">
        <v>2446</v>
      </c>
      <c r="D1325" s="191" t="s">
        <v>164</v>
      </c>
      <c r="E1325" s="192" t="s">
        <v>2447</v>
      </c>
      <c r="F1325" s="193" t="s">
        <v>2448</v>
      </c>
      <c r="G1325" s="194" t="s">
        <v>167</v>
      </c>
      <c r="H1325" s="195">
        <v>322.94099999999997</v>
      </c>
      <c r="I1325" s="196"/>
      <c r="J1325" s="197">
        <f>ROUND(I1325*H1325,2)</f>
        <v>0</v>
      </c>
      <c r="K1325" s="193" t="s">
        <v>168</v>
      </c>
      <c r="L1325" s="59"/>
      <c r="M1325" s="198" t="s">
        <v>21</v>
      </c>
      <c r="N1325" s="199" t="s">
        <v>45</v>
      </c>
      <c r="O1325" s="40"/>
      <c r="P1325" s="200">
        <f>O1325*H1325</f>
        <v>0</v>
      </c>
      <c r="Q1325" s="200">
        <v>6.2E-4</v>
      </c>
      <c r="R1325" s="200">
        <f>Q1325*H1325</f>
        <v>0.20022341999999999</v>
      </c>
      <c r="S1325" s="200">
        <v>0</v>
      </c>
      <c r="T1325" s="201">
        <f>S1325*H1325</f>
        <v>0</v>
      </c>
      <c r="AR1325" s="22" t="s">
        <v>249</v>
      </c>
      <c r="AT1325" s="22" t="s">
        <v>164</v>
      </c>
      <c r="AU1325" s="22" t="s">
        <v>84</v>
      </c>
      <c r="AY1325" s="22" t="s">
        <v>162</v>
      </c>
      <c r="BE1325" s="202">
        <f>IF(N1325="základní",J1325,0)</f>
        <v>0</v>
      </c>
      <c r="BF1325" s="202">
        <f>IF(N1325="snížená",J1325,0)</f>
        <v>0</v>
      </c>
      <c r="BG1325" s="202">
        <f>IF(N1325="zákl. přenesená",J1325,0)</f>
        <v>0</v>
      </c>
      <c r="BH1325" s="202">
        <f>IF(N1325="sníž. přenesená",J1325,0)</f>
        <v>0</v>
      </c>
      <c r="BI1325" s="202">
        <f>IF(N1325="nulová",J1325,0)</f>
        <v>0</v>
      </c>
      <c r="BJ1325" s="22" t="s">
        <v>82</v>
      </c>
      <c r="BK1325" s="202">
        <f>ROUND(I1325*H1325,2)</f>
        <v>0</v>
      </c>
      <c r="BL1325" s="22" t="s">
        <v>249</v>
      </c>
      <c r="BM1325" s="22" t="s">
        <v>2449</v>
      </c>
    </row>
    <row r="1326" spans="2:65" s="12" customFormat="1" ht="13.5">
      <c r="B1326" s="215"/>
      <c r="C1326" s="216"/>
      <c r="D1326" s="226" t="s">
        <v>171</v>
      </c>
      <c r="E1326" s="227" t="s">
        <v>21</v>
      </c>
      <c r="F1326" s="228" t="s">
        <v>2450</v>
      </c>
      <c r="G1326" s="216"/>
      <c r="H1326" s="229">
        <v>322.94099999999997</v>
      </c>
      <c r="I1326" s="220"/>
      <c r="J1326" s="216"/>
      <c r="K1326" s="216"/>
      <c r="L1326" s="221"/>
      <c r="M1326" s="222"/>
      <c r="N1326" s="223"/>
      <c r="O1326" s="223"/>
      <c r="P1326" s="223"/>
      <c r="Q1326" s="223"/>
      <c r="R1326" s="223"/>
      <c r="S1326" s="223"/>
      <c r="T1326" s="224"/>
      <c r="AT1326" s="225" t="s">
        <v>171</v>
      </c>
      <c r="AU1326" s="225" t="s">
        <v>84</v>
      </c>
      <c r="AV1326" s="12" t="s">
        <v>84</v>
      </c>
      <c r="AW1326" s="12" t="s">
        <v>37</v>
      </c>
      <c r="AX1326" s="12" t="s">
        <v>74</v>
      </c>
      <c r="AY1326" s="225" t="s">
        <v>162</v>
      </c>
    </row>
    <row r="1327" spans="2:65" s="1" customFormat="1" ht="22.5" customHeight="1">
      <c r="B1327" s="39"/>
      <c r="C1327" s="191" t="s">
        <v>2451</v>
      </c>
      <c r="D1327" s="191" t="s">
        <v>164</v>
      </c>
      <c r="E1327" s="192" t="s">
        <v>2452</v>
      </c>
      <c r="F1327" s="193" t="s">
        <v>2453</v>
      </c>
      <c r="G1327" s="194" t="s">
        <v>182</v>
      </c>
      <c r="H1327" s="195">
        <v>225.49</v>
      </c>
      <c r="I1327" s="196"/>
      <c r="J1327" s="197">
        <f>ROUND(I1327*H1327,2)</f>
        <v>0</v>
      </c>
      <c r="K1327" s="193" t="s">
        <v>21</v>
      </c>
      <c r="L1327" s="59"/>
      <c r="M1327" s="198" t="s">
        <v>21</v>
      </c>
      <c r="N1327" s="199" t="s">
        <v>45</v>
      </c>
      <c r="O1327" s="40"/>
      <c r="P1327" s="200">
        <f>O1327*H1327</f>
        <v>0</v>
      </c>
      <c r="Q1327" s="200">
        <v>0</v>
      </c>
      <c r="R1327" s="200">
        <f>Q1327*H1327</f>
        <v>0</v>
      </c>
      <c r="S1327" s="200">
        <v>0</v>
      </c>
      <c r="T1327" s="201">
        <f>S1327*H1327</f>
        <v>0</v>
      </c>
      <c r="AR1327" s="22" t="s">
        <v>249</v>
      </c>
      <c r="AT1327" s="22" t="s">
        <v>164</v>
      </c>
      <c r="AU1327" s="22" t="s">
        <v>84</v>
      </c>
      <c r="AY1327" s="22" t="s">
        <v>162</v>
      </c>
      <c r="BE1327" s="202">
        <f>IF(N1327="základní",J1327,0)</f>
        <v>0</v>
      </c>
      <c r="BF1327" s="202">
        <f>IF(N1327="snížená",J1327,0)</f>
        <v>0</v>
      </c>
      <c r="BG1327" s="202">
        <f>IF(N1327="zákl. přenesená",J1327,0)</f>
        <v>0</v>
      </c>
      <c r="BH1327" s="202">
        <f>IF(N1327="sníž. přenesená",J1327,0)</f>
        <v>0</v>
      </c>
      <c r="BI1327" s="202">
        <f>IF(N1327="nulová",J1327,0)</f>
        <v>0</v>
      </c>
      <c r="BJ1327" s="22" t="s">
        <v>82</v>
      </c>
      <c r="BK1327" s="202">
        <f>ROUND(I1327*H1327,2)</f>
        <v>0</v>
      </c>
      <c r="BL1327" s="22" t="s">
        <v>249</v>
      </c>
      <c r="BM1327" s="22" t="s">
        <v>2454</v>
      </c>
    </row>
    <row r="1328" spans="2:65" s="12" customFormat="1" ht="13.5">
      <c r="B1328" s="215"/>
      <c r="C1328" s="216"/>
      <c r="D1328" s="226" t="s">
        <v>171</v>
      </c>
      <c r="E1328" s="227" t="s">
        <v>21</v>
      </c>
      <c r="F1328" s="228" t="s">
        <v>2455</v>
      </c>
      <c r="G1328" s="216"/>
      <c r="H1328" s="229">
        <v>225.49</v>
      </c>
      <c r="I1328" s="220"/>
      <c r="J1328" s="216"/>
      <c r="K1328" s="216"/>
      <c r="L1328" s="221"/>
      <c r="M1328" s="222"/>
      <c r="N1328" s="223"/>
      <c r="O1328" s="223"/>
      <c r="P1328" s="223"/>
      <c r="Q1328" s="223"/>
      <c r="R1328" s="223"/>
      <c r="S1328" s="223"/>
      <c r="T1328" s="224"/>
      <c r="AT1328" s="225" t="s">
        <v>171</v>
      </c>
      <c r="AU1328" s="225" t="s">
        <v>84</v>
      </c>
      <c r="AV1328" s="12" t="s">
        <v>84</v>
      </c>
      <c r="AW1328" s="12" t="s">
        <v>37</v>
      </c>
      <c r="AX1328" s="12" t="s">
        <v>74</v>
      </c>
      <c r="AY1328" s="225" t="s">
        <v>162</v>
      </c>
    </row>
    <row r="1329" spans="2:65" s="1" customFormat="1" ht="22.5" customHeight="1">
      <c r="B1329" s="39"/>
      <c r="C1329" s="191" t="s">
        <v>2456</v>
      </c>
      <c r="D1329" s="191" t="s">
        <v>164</v>
      </c>
      <c r="E1329" s="192" t="s">
        <v>2457</v>
      </c>
      <c r="F1329" s="193" t="s">
        <v>2458</v>
      </c>
      <c r="G1329" s="194" t="s">
        <v>167</v>
      </c>
      <c r="H1329" s="195">
        <v>322.94099999999997</v>
      </c>
      <c r="I1329" s="196"/>
      <c r="J1329" s="197">
        <f t="shared" ref="J1329:J1334" si="80">ROUND(I1329*H1329,2)</f>
        <v>0</v>
      </c>
      <c r="K1329" s="193" t="s">
        <v>168</v>
      </c>
      <c r="L1329" s="59"/>
      <c r="M1329" s="198" t="s">
        <v>21</v>
      </c>
      <c r="N1329" s="199" t="s">
        <v>45</v>
      </c>
      <c r="O1329" s="40"/>
      <c r="P1329" s="200">
        <f t="shared" ref="P1329:P1334" si="81">O1329*H1329</f>
        <v>0</v>
      </c>
      <c r="Q1329" s="200">
        <v>2.9999999999999997E-4</v>
      </c>
      <c r="R1329" s="200">
        <f t="shared" ref="R1329:R1334" si="82">Q1329*H1329</f>
        <v>9.6882299999999991E-2</v>
      </c>
      <c r="S1329" s="200">
        <v>0</v>
      </c>
      <c r="T1329" s="201">
        <f t="shared" ref="T1329:T1334" si="83">S1329*H1329</f>
        <v>0</v>
      </c>
      <c r="AR1329" s="22" t="s">
        <v>249</v>
      </c>
      <c r="AT1329" s="22" t="s">
        <v>164</v>
      </c>
      <c r="AU1329" s="22" t="s">
        <v>84</v>
      </c>
      <c r="AY1329" s="22" t="s">
        <v>162</v>
      </c>
      <c r="BE1329" s="202">
        <f t="shared" ref="BE1329:BE1334" si="84">IF(N1329="základní",J1329,0)</f>
        <v>0</v>
      </c>
      <c r="BF1329" s="202">
        <f t="shared" ref="BF1329:BF1334" si="85">IF(N1329="snížená",J1329,0)</f>
        <v>0</v>
      </c>
      <c r="BG1329" s="202">
        <f t="shared" ref="BG1329:BG1334" si="86">IF(N1329="zákl. přenesená",J1329,0)</f>
        <v>0</v>
      </c>
      <c r="BH1329" s="202">
        <f t="shared" ref="BH1329:BH1334" si="87">IF(N1329="sníž. přenesená",J1329,0)</f>
        <v>0</v>
      </c>
      <c r="BI1329" s="202">
        <f t="shared" ref="BI1329:BI1334" si="88">IF(N1329="nulová",J1329,0)</f>
        <v>0</v>
      </c>
      <c r="BJ1329" s="22" t="s">
        <v>82</v>
      </c>
      <c r="BK1329" s="202">
        <f t="shared" ref="BK1329:BK1334" si="89">ROUND(I1329*H1329,2)</f>
        <v>0</v>
      </c>
      <c r="BL1329" s="22" t="s">
        <v>249</v>
      </c>
      <c r="BM1329" s="22" t="s">
        <v>2459</v>
      </c>
    </row>
    <row r="1330" spans="2:65" s="1" customFormat="1" ht="22.5" customHeight="1">
      <c r="B1330" s="39"/>
      <c r="C1330" s="191" t="s">
        <v>2460</v>
      </c>
      <c r="D1330" s="191" t="s">
        <v>164</v>
      </c>
      <c r="E1330" s="192" t="s">
        <v>2461</v>
      </c>
      <c r="F1330" s="193" t="s">
        <v>2462</v>
      </c>
      <c r="G1330" s="194" t="s">
        <v>182</v>
      </c>
      <c r="H1330" s="195">
        <v>225.49</v>
      </c>
      <c r="I1330" s="196"/>
      <c r="J1330" s="197">
        <f t="shared" si="80"/>
        <v>0</v>
      </c>
      <c r="K1330" s="193" t="s">
        <v>168</v>
      </c>
      <c r="L1330" s="59"/>
      <c r="M1330" s="198" t="s">
        <v>21</v>
      </c>
      <c r="N1330" s="199" t="s">
        <v>45</v>
      </c>
      <c r="O1330" s="40"/>
      <c r="P1330" s="200">
        <f t="shared" si="81"/>
        <v>0</v>
      </c>
      <c r="Q1330" s="200">
        <v>3.0000000000000001E-5</v>
      </c>
      <c r="R1330" s="200">
        <f t="shared" si="82"/>
        <v>6.7647000000000002E-3</v>
      </c>
      <c r="S1330" s="200">
        <v>0</v>
      </c>
      <c r="T1330" s="201">
        <f t="shared" si="83"/>
        <v>0</v>
      </c>
      <c r="AR1330" s="22" t="s">
        <v>249</v>
      </c>
      <c r="AT1330" s="22" t="s">
        <v>164</v>
      </c>
      <c r="AU1330" s="22" t="s">
        <v>84</v>
      </c>
      <c r="AY1330" s="22" t="s">
        <v>162</v>
      </c>
      <c r="BE1330" s="202">
        <f t="shared" si="84"/>
        <v>0</v>
      </c>
      <c r="BF1330" s="202">
        <f t="shared" si="85"/>
        <v>0</v>
      </c>
      <c r="BG1330" s="202">
        <f t="shared" si="86"/>
        <v>0</v>
      </c>
      <c r="BH1330" s="202">
        <f t="shared" si="87"/>
        <v>0</v>
      </c>
      <c r="BI1330" s="202">
        <f t="shared" si="88"/>
        <v>0</v>
      </c>
      <c r="BJ1330" s="22" t="s">
        <v>82</v>
      </c>
      <c r="BK1330" s="202">
        <f t="shared" si="89"/>
        <v>0</v>
      </c>
      <c r="BL1330" s="22" t="s">
        <v>249</v>
      </c>
      <c r="BM1330" s="22" t="s">
        <v>2463</v>
      </c>
    </row>
    <row r="1331" spans="2:65" s="1" customFormat="1" ht="22.5" customHeight="1">
      <c r="B1331" s="39"/>
      <c r="C1331" s="191" t="s">
        <v>2464</v>
      </c>
      <c r="D1331" s="191" t="s">
        <v>164</v>
      </c>
      <c r="E1331" s="192" t="s">
        <v>2465</v>
      </c>
      <c r="F1331" s="193" t="s">
        <v>2466</v>
      </c>
      <c r="G1331" s="194" t="s">
        <v>357</v>
      </c>
      <c r="H1331" s="195">
        <v>300</v>
      </c>
      <c r="I1331" s="196"/>
      <c r="J1331" s="197">
        <f t="shared" si="80"/>
        <v>0</v>
      </c>
      <c r="K1331" s="193" t="s">
        <v>168</v>
      </c>
      <c r="L1331" s="59"/>
      <c r="M1331" s="198" t="s">
        <v>21</v>
      </c>
      <c r="N1331" s="199" t="s">
        <v>45</v>
      </c>
      <c r="O1331" s="40"/>
      <c r="P1331" s="200">
        <f t="shared" si="81"/>
        <v>0</v>
      </c>
      <c r="Q1331" s="200">
        <v>0</v>
      </c>
      <c r="R1331" s="200">
        <f t="shared" si="82"/>
        <v>0</v>
      </c>
      <c r="S1331" s="200">
        <v>0</v>
      </c>
      <c r="T1331" s="201">
        <f t="shared" si="83"/>
        <v>0</v>
      </c>
      <c r="AR1331" s="22" t="s">
        <v>249</v>
      </c>
      <c r="AT1331" s="22" t="s">
        <v>164</v>
      </c>
      <c r="AU1331" s="22" t="s">
        <v>84</v>
      </c>
      <c r="AY1331" s="22" t="s">
        <v>162</v>
      </c>
      <c r="BE1331" s="202">
        <f t="shared" si="84"/>
        <v>0</v>
      </c>
      <c r="BF1331" s="202">
        <f t="shared" si="85"/>
        <v>0</v>
      </c>
      <c r="BG1331" s="202">
        <f t="shared" si="86"/>
        <v>0</v>
      </c>
      <c r="BH1331" s="202">
        <f t="shared" si="87"/>
        <v>0</v>
      </c>
      <c r="BI1331" s="202">
        <f t="shared" si="88"/>
        <v>0</v>
      </c>
      <c r="BJ1331" s="22" t="s">
        <v>82</v>
      </c>
      <c r="BK1331" s="202">
        <f t="shared" si="89"/>
        <v>0</v>
      </c>
      <c r="BL1331" s="22" t="s">
        <v>249</v>
      </c>
      <c r="BM1331" s="22" t="s">
        <v>2467</v>
      </c>
    </row>
    <row r="1332" spans="2:65" s="1" customFormat="1" ht="22.5" customHeight="1">
      <c r="B1332" s="39"/>
      <c r="C1332" s="191" t="s">
        <v>2468</v>
      </c>
      <c r="D1332" s="191" t="s">
        <v>164</v>
      </c>
      <c r="E1332" s="192" t="s">
        <v>2469</v>
      </c>
      <c r="F1332" s="193" t="s">
        <v>2470</v>
      </c>
      <c r="G1332" s="194" t="s">
        <v>167</v>
      </c>
      <c r="H1332" s="195">
        <v>257.46199999999999</v>
      </c>
      <c r="I1332" s="196"/>
      <c r="J1332" s="197">
        <f t="shared" si="80"/>
        <v>0</v>
      </c>
      <c r="K1332" s="193" t="s">
        <v>168</v>
      </c>
      <c r="L1332" s="59"/>
      <c r="M1332" s="198" t="s">
        <v>21</v>
      </c>
      <c r="N1332" s="199" t="s">
        <v>45</v>
      </c>
      <c r="O1332" s="40"/>
      <c r="P1332" s="200">
        <f t="shared" si="81"/>
        <v>0</v>
      </c>
      <c r="Q1332" s="200">
        <v>7.92E-3</v>
      </c>
      <c r="R1332" s="200">
        <f t="shared" si="82"/>
        <v>2.03909904</v>
      </c>
      <c r="S1332" s="200">
        <v>0</v>
      </c>
      <c r="T1332" s="201">
        <f t="shared" si="83"/>
        <v>0</v>
      </c>
      <c r="AR1332" s="22" t="s">
        <v>249</v>
      </c>
      <c r="AT1332" s="22" t="s">
        <v>164</v>
      </c>
      <c r="AU1332" s="22" t="s">
        <v>84</v>
      </c>
      <c r="AY1332" s="22" t="s">
        <v>162</v>
      </c>
      <c r="BE1332" s="202">
        <f t="shared" si="84"/>
        <v>0</v>
      </c>
      <c r="BF1332" s="202">
        <f t="shared" si="85"/>
        <v>0</v>
      </c>
      <c r="BG1332" s="202">
        <f t="shared" si="86"/>
        <v>0</v>
      </c>
      <c r="BH1332" s="202">
        <f t="shared" si="87"/>
        <v>0</v>
      </c>
      <c r="BI1332" s="202">
        <f t="shared" si="88"/>
        <v>0</v>
      </c>
      <c r="BJ1332" s="22" t="s">
        <v>82</v>
      </c>
      <c r="BK1332" s="202">
        <f t="shared" si="89"/>
        <v>0</v>
      </c>
      <c r="BL1332" s="22" t="s">
        <v>249</v>
      </c>
      <c r="BM1332" s="22" t="s">
        <v>2471</v>
      </c>
    </row>
    <row r="1333" spans="2:65" s="1" customFormat="1" ht="31.5" customHeight="1">
      <c r="B1333" s="39"/>
      <c r="C1333" s="191" t="s">
        <v>2472</v>
      </c>
      <c r="D1333" s="191" t="s">
        <v>164</v>
      </c>
      <c r="E1333" s="192" t="s">
        <v>2473</v>
      </c>
      <c r="F1333" s="193" t="s">
        <v>2474</v>
      </c>
      <c r="G1333" s="194" t="s">
        <v>167</v>
      </c>
      <c r="H1333" s="195">
        <v>257.46199999999999</v>
      </c>
      <c r="I1333" s="196"/>
      <c r="J1333" s="197">
        <f t="shared" si="80"/>
        <v>0</v>
      </c>
      <c r="K1333" s="193" t="s">
        <v>168</v>
      </c>
      <c r="L1333" s="59"/>
      <c r="M1333" s="198" t="s">
        <v>21</v>
      </c>
      <c r="N1333" s="199" t="s">
        <v>45</v>
      </c>
      <c r="O1333" s="40"/>
      <c r="P1333" s="200">
        <f t="shared" si="81"/>
        <v>0</v>
      </c>
      <c r="Q1333" s="200">
        <v>1.98E-3</v>
      </c>
      <c r="R1333" s="200">
        <f t="shared" si="82"/>
        <v>0.50977475999999999</v>
      </c>
      <c r="S1333" s="200">
        <v>0</v>
      </c>
      <c r="T1333" s="201">
        <f t="shared" si="83"/>
        <v>0</v>
      </c>
      <c r="AR1333" s="22" t="s">
        <v>249</v>
      </c>
      <c r="AT1333" s="22" t="s">
        <v>164</v>
      </c>
      <c r="AU1333" s="22" t="s">
        <v>84</v>
      </c>
      <c r="AY1333" s="22" t="s">
        <v>162</v>
      </c>
      <c r="BE1333" s="202">
        <f t="shared" si="84"/>
        <v>0</v>
      </c>
      <c r="BF1333" s="202">
        <f t="shared" si="85"/>
        <v>0</v>
      </c>
      <c r="BG1333" s="202">
        <f t="shared" si="86"/>
        <v>0</v>
      </c>
      <c r="BH1333" s="202">
        <f t="shared" si="87"/>
        <v>0</v>
      </c>
      <c r="BI1333" s="202">
        <f t="shared" si="88"/>
        <v>0</v>
      </c>
      <c r="BJ1333" s="22" t="s">
        <v>82</v>
      </c>
      <c r="BK1333" s="202">
        <f t="shared" si="89"/>
        <v>0</v>
      </c>
      <c r="BL1333" s="22" t="s">
        <v>249</v>
      </c>
      <c r="BM1333" s="22" t="s">
        <v>2475</v>
      </c>
    </row>
    <row r="1334" spans="2:65" s="1" customFormat="1" ht="31.5" customHeight="1">
      <c r="B1334" s="39"/>
      <c r="C1334" s="191" t="s">
        <v>2476</v>
      </c>
      <c r="D1334" s="191" t="s">
        <v>164</v>
      </c>
      <c r="E1334" s="192" t="s">
        <v>2477</v>
      </c>
      <c r="F1334" s="193" t="s">
        <v>2478</v>
      </c>
      <c r="G1334" s="194" t="s">
        <v>257</v>
      </c>
      <c r="H1334" s="195">
        <v>10.81</v>
      </c>
      <c r="I1334" s="196"/>
      <c r="J1334" s="197">
        <f t="shared" si="80"/>
        <v>0</v>
      </c>
      <c r="K1334" s="193" t="s">
        <v>168</v>
      </c>
      <c r="L1334" s="59"/>
      <c r="M1334" s="198" t="s">
        <v>21</v>
      </c>
      <c r="N1334" s="199" t="s">
        <v>45</v>
      </c>
      <c r="O1334" s="40"/>
      <c r="P1334" s="200">
        <f t="shared" si="81"/>
        <v>0</v>
      </c>
      <c r="Q1334" s="200">
        <v>0</v>
      </c>
      <c r="R1334" s="200">
        <f t="shared" si="82"/>
        <v>0</v>
      </c>
      <c r="S1334" s="200">
        <v>0</v>
      </c>
      <c r="T1334" s="201">
        <f t="shared" si="83"/>
        <v>0</v>
      </c>
      <c r="AR1334" s="22" t="s">
        <v>249</v>
      </c>
      <c r="AT1334" s="22" t="s">
        <v>164</v>
      </c>
      <c r="AU1334" s="22" t="s">
        <v>84</v>
      </c>
      <c r="AY1334" s="22" t="s">
        <v>162</v>
      </c>
      <c r="BE1334" s="202">
        <f t="shared" si="84"/>
        <v>0</v>
      </c>
      <c r="BF1334" s="202">
        <f t="shared" si="85"/>
        <v>0</v>
      </c>
      <c r="BG1334" s="202">
        <f t="shared" si="86"/>
        <v>0</v>
      </c>
      <c r="BH1334" s="202">
        <f t="shared" si="87"/>
        <v>0</v>
      </c>
      <c r="BI1334" s="202">
        <f t="shared" si="88"/>
        <v>0</v>
      </c>
      <c r="BJ1334" s="22" t="s">
        <v>82</v>
      </c>
      <c r="BK1334" s="202">
        <f t="shared" si="89"/>
        <v>0</v>
      </c>
      <c r="BL1334" s="22" t="s">
        <v>249</v>
      </c>
      <c r="BM1334" s="22" t="s">
        <v>2479</v>
      </c>
    </row>
    <row r="1335" spans="2:65" s="10" customFormat="1" ht="29.85" customHeight="1">
      <c r="B1335" s="174"/>
      <c r="C1335" s="175"/>
      <c r="D1335" s="188" t="s">
        <v>73</v>
      </c>
      <c r="E1335" s="189" t="s">
        <v>2480</v>
      </c>
      <c r="F1335" s="189" t="s">
        <v>2481</v>
      </c>
      <c r="G1335" s="175"/>
      <c r="H1335" s="175"/>
      <c r="I1335" s="178"/>
      <c r="J1335" s="190">
        <f>BK1335</f>
        <v>0</v>
      </c>
      <c r="K1335" s="175"/>
      <c r="L1335" s="180"/>
      <c r="M1335" s="181"/>
      <c r="N1335" s="182"/>
      <c r="O1335" s="182"/>
      <c r="P1335" s="183">
        <f>SUM(P1336:P1383)</f>
        <v>0</v>
      </c>
      <c r="Q1335" s="182"/>
      <c r="R1335" s="183">
        <f>SUM(R1336:R1383)</f>
        <v>8.2104961159999981</v>
      </c>
      <c r="S1335" s="182"/>
      <c r="T1335" s="184">
        <f>SUM(T1336:T1383)</f>
        <v>0</v>
      </c>
      <c r="AR1335" s="185" t="s">
        <v>84</v>
      </c>
      <c r="AT1335" s="186" t="s">
        <v>73</v>
      </c>
      <c r="AU1335" s="186" t="s">
        <v>82</v>
      </c>
      <c r="AY1335" s="185" t="s">
        <v>162</v>
      </c>
      <c r="BK1335" s="187">
        <f>SUM(BK1336:BK1383)</f>
        <v>0</v>
      </c>
    </row>
    <row r="1336" spans="2:65" s="1" customFormat="1" ht="22.5" customHeight="1">
      <c r="B1336" s="39"/>
      <c r="C1336" s="191" t="s">
        <v>2482</v>
      </c>
      <c r="D1336" s="191" t="s">
        <v>164</v>
      </c>
      <c r="E1336" s="192" t="s">
        <v>2483</v>
      </c>
      <c r="F1336" s="193" t="s">
        <v>2484</v>
      </c>
      <c r="G1336" s="194" t="s">
        <v>167</v>
      </c>
      <c r="H1336" s="195">
        <v>690.14</v>
      </c>
      <c r="I1336" s="196"/>
      <c r="J1336" s="197">
        <f t="shared" ref="J1336:J1341" si="90">ROUND(I1336*H1336,2)</f>
        <v>0</v>
      </c>
      <c r="K1336" s="193" t="s">
        <v>168</v>
      </c>
      <c r="L1336" s="59"/>
      <c r="M1336" s="198" t="s">
        <v>21</v>
      </c>
      <c r="N1336" s="199" t="s">
        <v>45</v>
      </c>
      <c r="O1336" s="40"/>
      <c r="P1336" s="200">
        <f t="shared" ref="P1336:P1341" si="91">O1336*H1336</f>
        <v>0</v>
      </c>
      <c r="Q1336" s="200">
        <v>0</v>
      </c>
      <c r="R1336" s="200">
        <f t="shared" ref="R1336:R1341" si="92">Q1336*H1336</f>
        <v>0</v>
      </c>
      <c r="S1336" s="200">
        <v>0</v>
      </c>
      <c r="T1336" s="201">
        <f t="shared" ref="T1336:T1341" si="93">S1336*H1336</f>
        <v>0</v>
      </c>
      <c r="AR1336" s="22" t="s">
        <v>249</v>
      </c>
      <c r="AT1336" s="22" t="s">
        <v>164</v>
      </c>
      <c r="AU1336" s="22" t="s">
        <v>84</v>
      </c>
      <c r="AY1336" s="22" t="s">
        <v>162</v>
      </c>
      <c r="BE1336" s="202">
        <f t="shared" ref="BE1336:BE1341" si="94">IF(N1336="základní",J1336,0)</f>
        <v>0</v>
      </c>
      <c r="BF1336" s="202">
        <f t="shared" ref="BF1336:BF1341" si="95">IF(N1336="snížená",J1336,0)</f>
        <v>0</v>
      </c>
      <c r="BG1336" s="202">
        <f t="shared" ref="BG1336:BG1341" si="96">IF(N1336="zákl. přenesená",J1336,0)</f>
        <v>0</v>
      </c>
      <c r="BH1336" s="202">
        <f t="shared" ref="BH1336:BH1341" si="97">IF(N1336="sníž. přenesená",J1336,0)</f>
        <v>0</v>
      </c>
      <c r="BI1336" s="202">
        <f t="shared" ref="BI1336:BI1341" si="98">IF(N1336="nulová",J1336,0)</f>
        <v>0</v>
      </c>
      <c r="BJ1336" s="22" t="s">
        <v>82</v>
      </c>
      <c r="BK1336" s="202">
        <f t="shared" ref="BK1336:BK1341" si="99">ROUND(I1336*H1336,2)</f>
        <v>0</v>
      </c>
      <c r="BL1336" s="22" t="s">
        <v>249</v>
      </c>
      <c r="BM1336" s="22" t="s">
        <v>2485</v>
      </c>
    </row>
    <row r="1337" spans="2:65" s="1" customFormat="1" ht="22.5" customHeight="1">
      <c r="B1337" s="39"/>
      <c r="C1337" s="191" t="s">
        <v>2486</v>
      </c>
      <c r="D1337" s="191" t="s">
        <v>164</v>
      </c>
      <c r="E1337" s="192" t="s">
        <v>2487</v>
      </c>
      <c r="F1337" s="193" t="s">
        <v>2488</v>
      </c>
      <c r="G1337" s="194" t="s">
        <v>167</v>
      </c>
      <c r="H1337" s="195">
        <v>690.14</v>
      </c>
      <c r="I1337" s="196"/>
      <c r="J1337" s="197">
        <f t="shared" si="90"/>
        <v>0</v>
      </c>
      <c r="K1337" s="193" t="s">
        <v>168</v>
      </c>
      <c r="L1337" s="59"/>
      <c r="M1337" s="198" t="s">
        <v>21</v>
      </c>
      <c r="N1337" s="199" t="s">
        <v>45</v>
      </c>
      <c r="O1337" s="40"/>
      <c r="P1337" s="200">
        <f t="shared" si="91"/>
        <v>0</v>
      </c>
      <c r="Q1337" s="200">
        <v>0</v>
      </c>
      <c r="R1337" s="200">
        <f t="shared" si="92"/>
        <v>0</v>
      </c>
      <c r="S1337" s="200">
        <v>0</v>
      </c>
      <c r="T1337" s="201">
        <f t="shared" si="93"/>
        <v>0</v>
      </c>
      <c r="AR1337" s="22" t="s">
        <v>249</v>
      </c>
      <c r="AT1337" s="22" t="s">
        <v>164</v>
      </c>
      <c r="AU1337" s="22" t="s">
        <v>84</v>
      </c>
      <c r="AY1337" s="22" t="s">
        <v>162</v>
      </c>
      <c r="BE1337" s="202">
        <f t="shared" si="94"/>
        <v>0</v>
      </c>
      <c r="BF1337" s="202">
        <f t="shared" si="95"/>
        <v>0</v>
      </c>
      <c r="BG1337" s="202">
        <f t="shared" si="96"/>
        <v>0</v>
      </c>
      <c r="BH1337" s="202">
        <f t="shared" si="97"/>
        <v>0</v>
      </c>
      <c r="BI1337" s="202">
        <f t="shared" si="98"/>
        <v>0</v>
      </c>
      <c r="BJ1337" s="22" t="s">
        <v>82</v>
      </c>
      <c r="BK1337" s="202">
        <f t="shared" si="99"/>
        <v>0</v>
      </c>
      <c r="BL1337" s="22" t="s">
        <v>249</v>
      </c>
      <c r="BM1337" s="22" t="s">
        <v>2489</v>
      </c>
    </row>
    <row r="1338" spans="2:65" s="1" customFormat="1" ht="22.5" customHeight="1">
      <c r="B1338" s="39"/>
      <c r="C1338" s="191" t="s">
        <v>2490</v>
      </c>
      <c r="D1338" s="191" t="s">
        <v>164</v>
      </c>
      <c r="E1338" s="192" t="s">
        <v>2491</v>
      </c>
      <c r="F1338" s="193" t="s">
        <v>2492</v>
      </c>
      <c r="G1338" s="194" t="s">
        <v>167</v>
      </c>
      <c r="H1338" s="195">
        <v>690.14</v>
      </c>
      <c r="I1338" s="196"/>
      <c r="J1338" s="197">
        <f t="shared" si="90"/>
        <v>0</v>
      </c>
      <c r="K1338" s="193" t="s">
        <v>168</v>
      </c>
      <c r="L1338" s="59"/>
      <c r="M1338" s="198" t="s">
        <v>21</v>
      </c>
      <c r="N1338" s="199" t="s">
        <v>45</v>
      </c>
      <c r="O1338" s="40"/>
      <c r="P1338" s="200">
        <f t="shared" si="91"/>
        <v>0</v>
      </c>
      <c r="Q1338" s="200">
        <v>3.0000000000000001E-5</v>
      </c>
      <c r="R1338" s="200">
        <f t="shared" si="92"/>
        <v>2.0704199999999999E-2</v>
      </c>
      <c r="S1338" s="200">
        <v>0</v>
      </c>
      <c r="T1338" s="201">
        <f t="shared" si="93"/>
        <v>0</v>
      </c>
      <c r="AR1338" s="22" t="s">
        <v>249</v>
      </c>
      <c r="AT1338" s="22" t="s">
        <v>164</v>
      </c>
      <c r="AU1338" s="22" t="s">
        <v>84</v>
      </c>
      <c r="AY1338" s="22" t="s">
        <v>162</v>
      </c>
      <c r="BE1338" s="202">
        <f t="shared" si="94"/>
        <v>0</v>
      </c>
      <c r="BF1338" s="202">
        <f t="shared" si="95"/>
        <v>0</v>
      </c>
      <c r="BG1338" s="202">
        <f t="shared" si="96"/>
        <v>0</v>
      </c>
      <c r="BH1338" s="202">
        <f t="shared" si="97"/>
        <v>0</v>
      </c>
      <c r="BI1338" s="202">
        <f t="shared" si="98"/>
        <v>0</v>
      </c>
      <c r="BJ1338" s="22" t="s">
        <v>82</v>
      </c>
      <c r="BK1338" s="202">
        <f t="shared" si="99"/>
        <v>0</v>
      </c>
      <c r="BL1338" s="22" t="s">
        <v>249</v>
      </c>
      <c r="BM1338" s="22" t="s">
        <v>2493</v>
      </c>
    </row>
    <row r="1339" spans="2:65" s="1" customFormat="1" ht="31.5" customHeight="1">
      <c r="B1339" s="39"/>
      <c r="C1339" s="191" t="s">
        <v>2494</v>
      </c>
      <c r="D1339" s="191" t="s">
        <v>164</v>
      </c>
      <c r="E1339" s="192" t="s">
        <v>2495</v>
      </c>
      <c r="F1339" s="193" t="s">
        <v>2496</v>
      </c>
      <c r="G1339" s="194" t="s">
        <v>167</v>
      </c>
      <c r="H1339" s="195">
        <v>690.14</v>
      </c>
      <c r="I1339" s="196"/>
      <c r="J1339" s="197">
        <f t="shared" si="90"/>
        <v>0</v>
      </c>
      <c r="K1339" s="193" t="s">
        <v>168</v>
      </c>
      <c r="L1339" s="59"/>
      <c r="M1339" s="198" t="s">
        <v>21</v>
      </c>
      <c r="N1339" s="199" t="s">
        <v>45</v>
      </c>
      <c r="O1339" s="40"/>
      <c r="P1339" s="200">
        <f t="shared" si="91"/>
        <v>0</v>
      </c>
      <c r="Q1339" s="200">
        <v>7.4999999999999997E-3</v>
      </c>
      <c r="R1339" s="200">
        <f t="shared" si="92"/>
        <v>5.17605</v>
      </c>
      <c r="S1339" s="200">
        <v>0</v>
      </c>
      <c r="T1339" s="201">
        <f t="shared" si="93"/>
        <v>0</v>
      </c>
      <c r="AR1339" s="22" t="s">
        <v>249</v>
      </c>
      <c r="AT1339" s="22" t="s">
        <v>164</v>
      </c>
      <c r="AU1339" s="22" t="s">
        <v>84</v>
      </c>
      <c r="AY1339" s="22" t="s">
        <v>162</v>
      </c>
      <c r="BE1339" s="202">
        <f t="shared" si="94"/>
        <v>0</v>
      </c>
      <c r="BF1339" s="202">
        <f t="shared" si="95"/>
        <v>0</v>
      </c>
      <c r="BG1339" s="202">
        <f t="shared" si="96"/>
        <v>0</v>
      </c>
      <c r="BH1339" s="202">
        <f t="shared" si="97"/>
        <v>0</v>
      </c>
      <c r="BI1339" s="202">
        <f t="shared" si="98"/>
        <v>0</v>
      </c>
      <c r="BJ1339" s="22" t="s">
        <v>82</v>
      </c>
      <c r="BK1339" s="202">
        <f t="shared" si="99"/>
        <v>0</v>
      </c>
      <c r="BL1339" s="22" t="s">
        <v>249</v>
      </c>
      <c r="BM1339" s="22" t="s">
        <v>2497</v>
      </c>
    </row>
    <row r="1340" spans="2:65" s="1" customFormat="1" ht="22.5" customHeight="1">
      <c r="B1340" s="39"/>
      <c r="C1340" s="191" t="s">
        <v>2498</v>
      </c>
      <c r="D1340" s="191" t="s">
        <v>164</v>
      </c>
      <c r="E1340" s="192" t="s">
        <v>2499</v>
      </c>
      <c r="F1340" s="193" t="s">
        <v>2500</v>
      </c>
      <c r="G1340" s="194" t="s">
        <v>182</v>
      </c>
      <c r="H1340" s="195">
        <v>690.14</v>
      </c>
      <c r="I1340" s="196"/>
      <c r="J1340" s="197">
        <f t="shared" si="90"/>
        <v>0</v>
      </c>
      <c r="K1340" s="193" t="s">
        <v>168</v>
      </c>
      <c r="L1340" s="59"/>
      <c r="M1340" s="198" t="s">
        <v>21</v>
      </c>
      <c r="N1340" s="199" t="s">
        <v>45</v>
      </c>
      <c r="O1340" s="40"/>
      <c r="P1340" s="200">
        <f t="shared" si="91"/>
        <v>0</v>
      </c>
      <c r="Q1340" s="200">
        <v>1.84E-5</v>
      </c>
      <c r="R1340" s="200">
        <f t="shared" si="92"/>
        <v>1.2698576E-2</v>
      </c>
      <c r="S1340" s="200">
        <v>0</v>
      </c>
      <c r="T1340" s="201">
        <f t="shared" si="93"/>
        <v>0</v>
      </c>
      <c r="AR1340" s="22" t="s">
        <v>249</v>
      </c>
      <c r="AT1340" s="22" t="s">
        <v>164</v>
      </c>
      <c r="AU1340" s="22" t="s">
        <v>84</v>
      </c>
      <c r="AY1340" s="22" t="s">
        <v>162</v>
      </c>
      <c r="BE1340" s="202">
        <f t="shared" si="94"/>
        <v>0</v>
      </c>
      <c r="BF1340" s="202">
        <f t="shared" si="95"/>
        <v>0</v>
      </c>
      <c r="BG1340" s="202">
        <f t="shared" si="96"/>
        <v>0</v>
      </c>
      <c r="BH1340" s="202">
        <f t="shared" si="97"/>
        <v>0</v>
      </c>
      <c r="BI1340" s="202">
        <f t="shared" si="98"/>
        <v>0</v>
      </c>
      <c r="BJ1340" s="22" t="s">
        <v>82</v>
      </c>
      <c r="BK1340" s="202">
        <f t="shared" si="99"/>
        <v>0</v>
      </c>
      <c r="BL1340" s="22" t="s">
        <v>249</v>
      </c>
      <c r="BM1340" s="22" t="s">
        <v>2501</v>
      </c>
    </row>
    <row r="1341" spans="2:65" s="1" customFormat="1" ht="22.5" customHeight="1">
      <c r="B1341" s="39"/>
      <c r="C1341" s="191" t="s">
        <v>2502</v>
      </c>
      <c r="D1341" s="191" t="s">
        <v>164</v>
      </c>
      <c r="E1341" s="192" t="s">
        <v>2503</v>
      </c>
      <c r="F1341" s="193" t="s">
        <v>2504</v>
      </c>
      <c r="G1341" s="194" t="s">
        <v>167</v>
      </c>
      <c r="H1341" s="195">
        <v>690.14</v>
      </c>
      <c r="I1341" s="196"/>
      <c r="J1341" s="197">
        <f t="shared" si="90"/>
        <v>0</v>
      </c>
      <c r="K1341" s="193" t="s">
        <v>168</v>
      </c>
      <c r="L1341" s="59"/>
      <c r="M1341" s="198" t="s">
        <v>21</v>
      </c>
      <c r="N1341" s="199" t="s">
        <v>45</v>
      </c>
      <c r="O1341" s="40"/>
      <c r="P1341" s="200">
        <f t="shared" si="91"/>
        <v>0</v>
      </c>
      <c r="Q1341" s="200">
        <v>6.9999999999999999E-4</v>
      </c>
      <c r="R1341" s="200">
        <f t="shared" si="92"/>
        <v>0.48309799999999997</v>
      </c>
      <c r="S1341" s="200">
        <v>0</v>
      </c>
      <c r="T1341" s="201">
        <f t="shared" si="93"/>
        <v>0</v>
      </c>
      <c r="AR1341" s="22" t="s">
        <v>249</v>
      </c>
      <c r="AT1341" s="22" t="s">
        <v>164</v>
      </c>
      <c r="AU1341" s="22" t="s">
        <v>84</v>
      </c>
      <c r="AY1341" s="22" t="s">
        <v>162</v>
      </c>
      <c r="BE1341" s="202">
        <f t="shared" si="94"/>
        <v>0</v>
      </c>
      <c r="BF1341" s="202">
        <f t="shared" si="95"/>
        <v>0</v>
      </c>
      <c r="BG1341" s="202">
        <f t="shared" si="96"/>
        <v>0</v>
      </c>
      <c r="BH1341" s="202">
        <f t="shared" si="97"/>
        <v>0</v>
      </c>
      <c r="BI1341" s="202">
        <f t="shared" si="98"/>
        <v>0</v>
      </c>
      <c r="BJ1341" s="22" t="s">
        <v>82</v>
      </c>
      <c r="BK1341" s="202">
        <f t="shared" si="99"/>
        <v>0</v>
      </c>
      <c r="BL1341" s="22" t="s">
        <v>249</v>
      </c>
      <c r="BM1341" s="22" t="s">
        <v>2505</v>
      </c>
    </row>
    <row r="1342" spans="2:65" s="11" customFormat="1" ht="13.5">
      <c r="B1342" s="203"/>
      <c r="C1342" s="204"/>
      <c r="D1342" s="205" t="s">
        <v>171</v>
      </c>
      <c r="E1342" s="206" t="s">
        <v>21</v>
      </c>
      <c r="F1342" s="207" t="s">
        <v>564</v>
      </c>
      <c r="G1342" s="204"/>
      <c r="H1342" s="208" t="s">
        <v>21</v>
      </c>
      <c r="I1342" s="209"/>
      <c r="J1342" s="204"/>
      <c r="K1342" s="204"/>
      <c r="L1342" s="210"/>
      <c r="M1342" s="211"/>
      <c r="N1342" s="212"/>
      <c r="O1342" s="212"/>
      <c r="P1342" s="212"/>
      <c r="Q1342" s="212"/>
      <c r="R1342" s="212"/>
      <c r="S1342" s="212"/>
      <c r="T1342" s="213"/>
      <c r="AT1342" s="214" t="s">
        <v>171</v>
      </c>
      <c r="AU1342" s="214" t="s">
        <v>84</v>
      </c>
      <c r="AV1342" s="11" t="s">
        <v>82</v>
      </c>
      <c r="AW1342" s="11" t="s">
        <v>37</v>
      </c>
      <c r="AX1342" s="11" t="s">
        <v>74</v>
      </c>
      <c r="AY1342" s="214" t="s">
        <v>162</v>
      </c>
    </row>
    <row r="1343" spans="2:65" s="12" customFormat="1" ht="13.5">
      <c r="B1343" s="215"/>
      <c r="C1343" s="216"/>
      <c r="D1343" s="205" t="s">
        <v>171</v>
      </c>
      <c r="E1343" s="217" t="s">
        <v>21</v>
      </c>
      <c r="F1343" s="218" t="s">
        <v>2506</v>
      </c>
      <c r="G1343" s="216"/>
      <c r="H1343" s="219">
        <v>209.16</v>
      </c>
      <c r="I1343" s="220"/>
      <c r="J1343" s="216"/>
      <c r="K1343" s="216"/>
      <c r="L1343" s="221"/>
      <c r="M1343" s="222"/>
      <c r="N1343" s="223"/>
      <c r="O1343" s="223"/>
      <c r="P1343" s="223"/>
      <c r="Q1343" s="223"/>
      <c r="R1343" s="223"/>
      <c r="S1343" s="223"/>
      <c r="T1343" s="224"/>
      <c r="AT1343" s="225" t="s">
        <v>171</v>
      </c>
      <c r="AU1343" s="225" t="s">
        <v>84</v>
      </c>
      <c r="AV1343" s="12" t="s">
        <v>84</v>
      </c>
      <c r="AW1343" s="12" t="s">
        <v>37</v>
      </c>
      <c r="AX1343" s="12" t="s">
        <v>74</v>
      </c>
      <c r="AY1343" s="225" t="s">
        <v>162</v>
      </c>
    </row>
    <row r="1344" spans="2:65" s="11" customFormat="1" ht="13.5">
      <c r="B1344" s="203"/>
      <c r="C1344" s="204"/>
      <c r="D1344" s="205" t="s">
        <v>171</v>
      </c>
      <c r="E1344" s="206" t="s">
        <v>21</v>
      </c>
      <c r="F1344" s="207" t="s">
        <v>492</v>
      </c>
      <c r="G1344" s="204"/>
      <c r="H1344" s="208" t="s">
        <v>21</v>
      </c>
      <c r="I1344" s="209"/>
      <c r="J1344" s="204"/>
      <c r="K1344" s="204"/>
      <c r="L1344" s="210"/>
      <c r="M1344" s="211"/>
      <c r="N1344" s="212"/>
      <c r="O1344" s="212"/>
      <c r="P1344" s="212"/>
      <c r="Q1344" s="212"/>
      <c r="R1344" s="212"/>
      <c r="S1344" s="212"/>
      <c r="T1344" s="213"/>
      <c r="AT1344" s="214" t="s">
        <v>171</v>
      </c>
      <c r="AU1344" s="214" t="s">
        <v>84</v>
      </c>
      <c r="AV1344" s="11" t="s">
        <v>82</v>
      </c>
      <c r="AW1344" s="11" t="s">
        <v>37</v>
      </c>
      <c r="AX1344" s="11" t="s">
        <v>74</v>
      </c>
      <c r="AY1344" s="214" t="s">
        <v>162</v>
      </c>
    </row>
    <row r="1345" spans="2:65" s="12" customFormat="1" ht="13.5">
      <c r="B1345" s="215"/>
      <c r="C1345" s="216"/>
      <c r="D1345" s="205" t="s">
        <v>171</v>
      </c>
      <c r="E1345" s="217" t="s">
        <v>21</v>
      </c>
      <c r="F1345" s="218" t="s">
        <v>2032</v>
      </c>
      <c r="G1345" s="216"/>
      <c r="H1345" s="219">
        <v>240.49</v>
      </c>
      <c r="I1345" s="220"/>
      <c r="J1345" s="216"/>
      <c r="K1345" s="216"/>
      <c r="L1345" s="221"/>
      <c r="M1345" s="222"/>
      <c r="N1345" s="223"/>
      <c r="O1345" s="223"/>
      <c r="P1345" s="223"/>
      <c r="Q1345" s="223"/>
      <c r="R1345" s="223"/>
      <c r="S1345" s="223"/>
      <c r="T1345" s="224"/>
      <c r="AT1345" s="225" t="s">
        <v>171</v>
      </c>
      <c r="AU1345" s="225" t="s">
        <v>84</v>
      </c>
      <c r="AV1345" s="12" t="s">
        <v>84</v>
      </c>
      <c r="AW1345" s="12" t="s">
        <v>37</v>
      </c>
      <c r="AX1345" s="12" t="s">
        <v>74</v>
      </c>
      <c r="AY1345" s="225" t="s">
        <v>162</v>
      </c>
    </row>
    <row r="1346" spans="2:65" s="11" customFormat="1" ht="13.5">
      <c r="B1346" s="203"/>
      <c r="C1346" s="204"/>
      <c r="D1346" s="205" t="s">
        <v>171</v>
      </c>
      <c r="E1346" s="206" t="s">
        <v>21</v>
      </c>
      <c r="F1346" s="207" t="s">
        <v>495</v>
      </c>
      <c r="G1346" s="204"/>
      <c r="H1346" s="208" t="s">
        <v>21</v>
      </c>
      <c r="I1346" s="209"/>
      <c r="J1346" s="204"/>
      <c r="K1346" s="204"/>
      <c r="L1346" s="210"/>
      <c r="M1346" s="211"/>
      <c r="N1346" s="212"/>
      <c r="O1346" s="212"/>
      <c r="P1346" s="212"/>
      <c r="Q1346" s="212"/>
      <c r="R1346" s="212"/>
      <c r="S1346" s="212"/>
      <c r="T1346" s="213"/>
      <c r="AT1346" s="214" t="s">
        <v>171</v>
      </c>
      <c r="AU1346" s="214" t="s">
        <v>84</v>
      </c>
      <c r="AV1346" s="11" t="s">
        <v>82</v>
      </c>
      <c r="AW1346" s="11" t="s">
        <v>37</v>
      </c>
      <c r="AX1346" s="11" t="s">
        <v>74</v>
      </c>
      <c r="AY1346" s="214" t="s">
        <v>162</v>
      </c>
    </row>
    <row r="1347" spans="2:65" s="12" customFormat="1" ht="13.5">
      <c r="B1347" s="215"/>
      <c r="C1347" s="216"/>
      <c r="D1347" s="226" t="s">
        <v>171</v>
      </c>
      <c r="E1347" s="227" t="s">
        <v>21</v>
      </c>
      <c r="F1347" s="228" t="s">
        <v>2032</v>
      </c>
      <c r="G1347" s="216"/>
      <c r="H1347" s="229">
        <v>240.49</v>
      </c>
      <c r="I1347" s="220"/>
      <c r="J1347" s="216"/>
      <c r="K1347" s="216"/>
      <c r="L1347" s="221"/>
      <c r="M1347" s="222"/>
      <c r="N1347" s="223"/>
      <c r="O1347" s="223"/>
      <c r="P1347" s="223"/>
      <c r="Q1347" s="223"/>
      <c r="R1347" s="223"/>
      <c r="S1347" s="223"/>
      <c r="T1347" s="224"/>
      <c r="AT1347" s="225" t="s">
        <v>171</v>
      </c>
      <c r="AU1347" s="225" t="s">
        <v>84</v>
      </c>
      <c r="AV1347" s="12" t="s">
        <v>84</v>
      </c>
      <c r="AW1347" s="12" t="s">
        <v>37</v>
      </c>
      <c r="AX1347" s="12" t="s">
        <v>74</v>
      </c>
      <c r="AY1347" s="225" t="s">
        <v>162</v>
      </c>
    </row>
    <row r="1348" spans="2:65" s="1" customFormat="1" ht="22.5" customHeight="1">
      <c r="B1348" s="39"/>
      <c r="C1348" s="230" t="s">
        <v>2507</v>
      </c>
      <c r="D1348" s="230" t="s">
        <v>275</v>
      </c>
      <c r="E1348" s="231" t="s">
        <v>2508</v>
      </c>
      <c r="F1348" s="232" t="s">
        <v>2509</v>
      </c>
      <c r="G1348" s="233" t="s">
        <v>167</v>
      </c>
      <c r="H1348" s="234">
        <v>759.154</v>
      </c>
      <c r="I1348" s="235"/>
      <c r="J1348" s="236">
        <f>ROUND(I1348*H1348,2)</f>
        <v>0</v>
      </c>
      <c r="K1348" s="232" t="s">
        <v>168</v>
      </c>
      <c r="L1348" s="237"/>
      <c r="M1348" s="238" t="s">
        <v>21</v>
      </c>
      <c r="N1348" s="239" t="s">
        <v>45</v>
      </c>
      <c r="O1348" s="40"/>
      <c r="P1348" s="200">
        <f>O1348*H1348</f>
        <v>0</v>
      </c>
      <c r="Q1348" s="200">
        <v>3.15E-3</v>
      </c>
      <c r="R1348" s="200">
        <f>Q1348*H1348</f>
        <v>2.3913351</v>
      </c>
      <c r="S1348" s="200">
        <v>0</v>
      </c>
      <c r="T1348" s="201">
        <f>S1348*H1348</f>
        <v>0</v>
      </c>
      <c r="AR1348" s="22" t="s">
        <v>340</v>
      </c>
      <c r="AT1348" s="22" t="s">
        <v>275</v>
      </c>
      <c r="AU1348" s="22" t="s">
        <v>84</v>
      </c>
      <c r="AY1348" s="22" t="s">
        <v>162</v>
      </c>
      <c r="BE1348" s="202">
        <f>IF(N1348="základní",J1348,0)</f>
        <v>0</v>
      </c>
      <c r="BF1348" s="202">
        <f>IF(N1348="snížená",J1348,0)</f>
        <v>0</v>
      </c>
      <c r="BG1348" s="202">
        <f>IF(N1348="zákl. přenesená",J1348,0)</f>
        <v>0</v>
      </c>
      <c r="BH1348" s="202">
        <f>IF(N1348="sníž. přenesená",J1348,0)</f>
        <v>0</v>
      </c>
      <c r="BI1348" s="202">
        <f>IF(N1348="nulová",J1348,0)</f>
        <v>0</v>
      </c>
      <c r="BJ1348" s="22" t="s">
        <v>82</v>
      </c>
      <c r="BK1348" s="202">
        <f>ROUND(I1348*H1348,2)</f>
        <v>0</v>
      </c>
      <c r="BL1348" s="22" t="s">
        <v>249</v>
      </c>
      <c r="BM1348" s="22" t="s">
        <v>2510</v>
      </c>
    </row>
    <row r="1349" spans="2:65" s="12" customFormat="1" ht="13.5">
      <c r="B1349" s="215"/>
      <c r="C1349" s="216"/>
      <c r="D1349" s="226" t="s">
        <v>171</v>
      </c>
      <c r="E1349" s="216"/>
      <c r="F1349" s="228" t="s">
        <v>2511</v>
      </c>
      <c r="G1349" s="216"/>
      <c r="H1349" s="229">
        <v>759.154</v>
      </c>
      <c r="I1349" s="220"/>
      <c r="J1349" s="216"/>
      <c r="K1349" s="216"/>
      <c r="L1349" s="221"/>
      <c r="M1349" s="222"/>
      <c r="N1349" s="223"/>
      <c r="O1349" s="223"/>
      <c r="P1349" s="223"/>
      <c r="Q1349" s="223"/>
      <c r="R1349" s="223"/>
      <c r="S1349" s="223"/>
      <c r="T1349" s="224"/>
      <c r="AT1349" s="225" t="s">
        <v>171</v>
      </c>
      <c r="AU1349" s="225" t="s">
        <v>84</v>
      </c>
      <c r="AV1349" s="12" t="s">
        <v>84</v>
      </c>
      <c r="AW1349" s="12" t="s">
        <v>6</v>
      </c>
      <c r="AX1349" s="12" t="s">
        <v>82</v>
      </c>
      <c r="AY1349" s="225" t="s">
        <v>162</v>
      </c>
    </row>
    <row r="1350" spans="2:65" s="1" customFormat="1" ht="22.5" customHeight="1">
      <c r="B1350" s="39"/>
      <c r="C1350" s="191" t="s">
        <v>2512</v>
      </c>
      <c r="D1350" s="191" t="s">
        <v>164</v>
      </c>
      <c r="E1350" s="192" t="s">
        <v>2513</v>
      </c>
      <c r="F1350" s="193" t="s">
        <v>2514</v>
      </c>
      <c r="G1350" s="194" t="s">
        <v>182</v>
      </c>
      <c r="H1350" s="195">
        <v>371.48</v>
      </c>
      <c r="I1350" s="196"/>
      <c r="J1350" s="197">
        <f>ROUND(I1350*H1350,2)</f>
        <v>0</v>
      </c>
      <c r="K1350" s="193" t="s">
        <v>168</v>
      </c>
      <c r="L1350" s="59"/>
      <c r="M1350" s="198" t="s">
        <v>21</v>
      </c>
      <c r="N1350" s="199" t="s">
        <v>45</v>
      </c>
      <c r="O1350" s="40"/>
      <c r="P1350" s="200">
        <f>O1350*H1350</f>
        <v>0</v>
      </c>
      <c r="Q1350" s="200">
        <v>3.0000000000000001E-5</v>
      </c>
      <c r="R1350" s="200">
        <f>Q1350*H1350</f>
        <v>1.11444E-2</v>
      </c>
      <c r="S1350" s="200">
        <v>0</v>
      </c>
      <c r="T1350" s="201">
        <f>S1350*H1350</f>
        <v>0</v>
      </c>
      <c r="AR1350" s="22" t="s">
        <v>249</v>
      </c>
      <c r="AT1350" s="22" t="s">
        <v>164</v>
      </c>
      <c r="AU1350" s="22" t="s">
        <v>84</v>
      </c>
      <c r="AY1350" s="22" t="s">
        <v>162</v>
      </c>
      <c r="BE1350" s="202">
        <f>IF(N1350="základní",J1350,0)</f>
        <v>0</v>
      </c>
      <c r="BF1350" s="202">
        <f>IF(N1350="snížená",J1350,0)</f>
        <v>0</v>
      </c>
      <c r="BG1350" s="202">
        <f>IF(N1350="zákl. přenesená",J1350,0)</f>
        <v>0</v>
      </c>
      <c r="BH1350" s="202">
        <f>IF(N1350="sníž. přenesená",J1350,0)</f>
        <v>0</v>
      </c>
      <c r="BI1350" s="202">
        <f>IF(N1350="nulová",J1350,0)</f>
        <v>0</v>
      </c>
      <c r="BJ1350" s="22" t="s">
        <v>82</v>
      </c>
      <c r="BK1350" s="202">
        <f>ROUND(I1350*H1350,2)</f>
        <v>0</v>
      </c>
      <c r="BL1350" s="22" t="s">
        <v>249</v>
      </c>
      <c r="BM1350" s="22" t="s">
        <v>2515</v>
      </c>
    </row>
    <row r="1351" spans="2:65" s="11" customFormat="1" ht="13.5">
      <c r="B1351" s="203"/>
      <c r="C1351" s="204"/>
      <c r="D1351" s="205" t="s">
        <v>171</v>
      </c>
      <c r="E1351" s="206" t="s">
        <v>21</v>
      </c>
      <c r="F1351" s="207" t="s">
        <v>564</v>
      </c>
      <c r="G1351" s="204"/>
      <c r="H1351" s="208" t="s">
        <v>21</v>
      </c>
      <c r="I1351" s="209"/>
      <c r="J1351" s="204"/>
      <c r="K1351" s="204"/>
      <c r="L1351" s="210"/>
      <c r="M1351" s="211"/>
      <c r="N1351" s="212"/>
      <c r="O1351" s="212"/>
      <c r="P1351" s="212"/>
      <c r="Q1351" s="212"/>
      <c r="R1351" s="212"/>
      <c r="S1351" s="212"/>
      <c r="T1351" s="213"/>
      <c r="AT1351" s="214" t="s">
        <v>171</v>
      </c>
      <c r="AU1351" s="214" t="s">
        <v>84</v>
      </c>
      <c r="AV1351" s="11" t="s">
        <v>82</v>
      </c>
      <c r="AW1351" s="11" t="s">
        <v>37</v>
      </c>
      <c r="AX1351" s="11" t="s">
        <v>74</v>
      </c>
      <c r="AY1351" s="214" t="s">
        <v>162</v>
      </c>
    </row>
    <row r="1352" spans="2:65" s="11" customFormat="1" ht="13.5">
      <c r="B1352" s="203"/>
      <c r="C1352" s="204"/>
      <c r="D1352" s="205" t="s">
        <v>171</v>
      </c>
      <c r="E1352" s="206" t="s">
        <v>21</v>
      </c>
      <c r="F1352" s="207" t="s">
        <v>1052</v>
      </c>
      <c r="G1352" s="204"/>
      <c r="H1352" s="208" t="s">
        <v>21</v>
      </c>
      <c r="I1352" s="209"/>
      <c r="J1352" s="204"/>
      <c r="K1352" s="204"/>
      <c r="L1352" s="210"/>
      <c r="M1352" s="211"/>
      <c r="N1352" s="212"/>
      <c r="O1352" s="212"/>
      <c r="P1352" s="212"/>
      <c r="Q1352" s="212"/>
      <c r="R1352" s="212"/>
      <c r="S1352" s="212"/>
      <c r="T1352" s="213"/>
      <c r="AT1352" s="214" t="s">
        <v>171</v>
      </c>
      <c r="AU1352" s="214" t="s">
        <v>84</v>
      </c>
      <c r="AV1352" s="11" t="s">
        <v>82</v>
      </c>
      <c r="AW1352" s="11" t="s">
        <v>37</v>
      </c>
      <c r="AX1352" s="11" t="s">
        <v>74</v>
      </c>
      <c r="AY1352" s="214" t="s">
        <v>162</v>
      </c>
    </row>
    <row r="1353" spans="2:65" s="12" customFormat="1" ht="13.5">
      <c r="B1353" s="215"/>
      <c r="C1353" s="216"/>
      <c r="D1353" s="205" t="s">
        <v>171</v>
      </c>
      <c r="E1353" s="217" t="s">
        <v>21</v>
      </c>
      <c r="F1353" s="218" t="s">
        <v>2516</v>
      </c>
      <c r="G1353" s="216"/>
      <c r="H1353" s="219">
        <v>38.520000000000003</v>
      </c>
      <c r="I1353" s="220"/>
      <c r="J1353" s="216"/>
      <c r="K1353" s="216"/>
      <c r="L1353" s="221"/>
      <c r="M1353" s="222"/>
      <c r="N1353" s="223"/>
      <c r="O1353" s="223"/>
      <c r="P1353" s="223"/>
      <c r="Q1353" s="223"/>
      <c r="R1353" s="223"/>
      <c r="S1353" s="223"/>
      <c r="T1353" s="224"/>
      <c r="AT1353" s="225" t="s">
        <v>171</v>
      </c>
      <c r="AU1353" s="225" t="s">
        <v>84</v>
      </c>
      <c r="AV1353" s="12" t="s">
        <v>84</v>
      </c>
      <c r="AW1353" s="12" t="s">
        <v>37</v>
      </c>
      <c r="AX1353" s="12" t="s">
        <v>74</v>
      </c>
      <c r="AY1353" s="225" t="s">
        <v>162</v>
      </c>
    </row>
    <row r="1354" spans="2:65" s="11" customFormat="1" ht="13.5">
      <c r="B1354" s="203"/>
      <c r="C1354" s="204"/>
      <c r="D1354" s="205" t="s">
        <v>171</v>
      </c>
      <c r="E1354" s="206" t="s">
        <v>21</v>
      </c>
      <c r="F1354" s="207" t="s">
        <v>1057</v>
      </c>
      <c r="G1354" s="204"/>
      <c r="H1354" s="208" t="s">
        <v>21</v>
      </c>
      <c r="I1354" s="209"/>
      <c r="J1354" s="204"/>
      <c r="K1354" s="204"/>
      <c r="L1354" s="210"/>
      <c r="M1354" s="211"/>
      <c r="N1354" s="212"/>
      <c r="O1354" s="212"/>
      <c r="P1354" s="212"/>
      <c r="Q1354" s="212"/>
      <c r="R1354" s="212"/>
      <c r="S1354" s="212"/>
      <c r="T1354" s="213"/>
      <c r="AT1354" s="214" t="s">
        <v>171</v>
      </c>
      <c r="AU1354" s="214" t="s">
        <v>84</v>
      </c>
      <c r="AV1354" s="11" t="s">
        <v>82</v>
      </c>
      <c r="AW1354" s="11" t="s">
        <v>37</v>
      </c>
      <c r="AX1354" s="11" t="s">
        <v>74</v>
      </c>
      <c r="AY1354" s="214" t="s">
        <v>162</v>
      </c>
    </row>
    <row r="1355" spans="2:65" s="12" customFormat="1" ht="13.5">
      <c r="B1355" s="215"/>
      <c r="C1355" s="216"/>
      <c r="D1355" s="205" t="s">
        <v>171</v>
      </c>
      <c r="E1355" s="217" t="s">
        <v>21</v>
      </c>
      <c r="F1355" s="218" t="s">
        <v>2517</v>
      </c>
      <c r="G1355" s="216"/>
      <c r="H1355" s="219">
        <v>31.1</v>
      </c>
      <c r="I1355" s="220"/>
      <c r="J1355" s="216"/>
      <c r="K1355" s="216"/>
      <c r="L1355" s="221"/>
      <c r="M1355" s="222"/>
      <c r="N1355" s="223"/>
      <c r="O1355" s="223"/>
      <c r="P1355" s="223"/>
      <c r="Q1355" s="223"/>
      <c r="R1355" s="223"/>
      <c r="S1355" s="223"/>
      <c r="T1355" s="224"/>
      <c r="AT1355" s="225" t="s">
        <v>171</v>
      </c>
      <c r="AU1355" s="225" t="s">
        <v>84</v>
      </c>
      <c r="AV1355" s="12" t="s">
        <v>84</v>
      </c>
      <c r="AW1355" s="12" t="s">
        <v>37</v>
      </c>
      <c r="AX1355" s="12" t="s">
        <v>74</v>
      </c>
      <c r="AY1355" s="225" t="s">
        <v>162</v>
      </c>
    </row>
    <row r="1356" spans="2:65" s="11" customFormat="1" ht="13.5">
      <c r="B1356" s="203"/>
      <c r="C1356" s="204"/>
      <c r="D1356" s="205" t="s">
        <v>171</v>
      </c>
      <c r="E1356" s="206" t="s">
        <v>21</v>
      </c>
      <c r="F1356" s="207" t="s">
        <v>1059</v>
      </c>
      <c r="G1356" s="204"/>
      <c r="H1356" s="208" t="s">
        <v>21</v>
      </c>
      <c r="I1356" s="209"/>
      <c r="J1356" s="204"/>
      <c r="K1356" s="204"/>
      <c r="L1356" s="210"/>
      <c r="M1356" s="211"/>
      <c r="N1356" s="212"/>
      <c r="O1356" s="212"/>
      <c r="P1356" s="212"/>
      <c r="Q1356" s="212"/>
      <c r="R1356" s="212"/>
      <c r="S1356" s="212"/>
      <c r="T1356" s="213"/>
      <c r="AT1356" s="214" t="s">
        <v>171</v>
      </c>
      <c r="AU1356" s="214" t="s">
        <v>84</v>
      </c>
      <c r="AV1356" s="11" t="s">
        <v>82</v>
      </c>
      <c r="AW1356" s="11" t="s">
        <v>37</v>
      </c>
      <c r="AX1356" s="11" t="s">
        <v>74</v>
      </c>
      <c r="AY1356" s="214" t="s">
        <v>162</v>
      </c>
    </row>
    <row r="1357" spans="2:65" s="12" customFormat="1" ht="13.5">
      <c r="B1357" s="215"/>
      <c r="C1357" s="216"/>
      <c r="D1357" s="205" t="s">
        <v>171</v>
      </c>
      <c r="E1357" s="217" t="s">
        <v>21</v>
      </c>
      <c r="F1357" s="218" t="s">
        <v>2518</v>
      </c>
      <c r="G1357" s="216"/>
      <c r="H1357" s="219">
        <v>33.9</v>
      </c>
      <c r="I1357" s="220"/>
      <c r="J1357" s="216"/>
      <c r="K1357" s="216"/>
      <c r="L1357" s="221"/>
      <c r="M1357" s="222"/>
      <c r="N1357" s="223"/>
      <c r="O1357" s="223"/>
      <c r="P1357" s="223"/>
      <c r="Q1357" s="223"/>
      <c r="R1357" s="223"/>
      <c r="S1357" s="223"/>
      <c r="T1357" s="224"/>
      <c r="AT1357" s="225" t="s">
        <v>171</v>
      </c>
      <c r="AU1357" s="225" t="s">
        <v>84</v>
      </c>
      <c r="AV1357" s="12" t="s">
        <v>84</v>
      </c>
      <c r="AW1357" s="12" t="s">
        <v>37</v>
      </c>
      <c r="AX1357" s="12" t="s">
        <v>74</v>
      </c>
      <c r="AY1357" s="225" t="s">
        <v>162</v>
      </c>
    </row>
    <row r="1358" spans="2:65" s="11" customFormat="1" ht="13.5">
      <c r="B1358" s="203"/>
      <c r="C1358" s="204"/>
      <c r="D1358" s="205" t="s">
        <v>171</v>
      </c>
      <c r="E1358" s="206" t="s">
        <v>21</v>
      </c>
      <c r="F1358" s="207" t="s">
        <v>1061</v>
      </c>
      <c r="G1358" s="204"/>
      <c r="H1358" s="208" t="s">
        <v>21</v>
      </c>
      <c r="I1358" s="209"/>
      <c r="J1358" s="204"/>
      <c r="K1358" s="204"/>
      <c r="L1358" s="210"/>
      <c r="M1358" s="211"/>
      <c r="N1358" s="212"/>
      <c r="O1358" s="212"/>
      <c r="P1358" s="212"/>
      <c r="Q1358" s="212"/>
      <c r="R1358" s="212"/>
      <c r="S1358" s="212"/>
      <c r="T1358" s="213"/>
      <c r="AT1358" s="214" t="s">
        <v>171</v>
      </c>
      <c r="AU1358" s="214" t="s">
        <v>84</v>
      </c>
      <c r="AV1358" s="11" t="s">
        <v>82</v>
      </c>
      <c r="AW1358" s="11" t="s">
        <v>37</v>
      </c>
      <c r="AX1358" s="11" t="s">
        <v>74</v>
      </c>
      <c r="AY1358" s="214" t="s">
        <v>162</v>
      </c>
    </row>
    <row r="1359" spans="2:65" s="12" customFormat="1" ht="13.5">
      <c r="B1359" s="215"/>
      <c r="C1359" s="216"/>
      <c r="D1359" s="205" t="s">
        <v>171</v>
      </c>
      <c r="E1359" s="217" t="s">
        <v>21</v>
      </c>
      <c r="F1359" s="218" t="s">
        <v>2519</v>
      </c>
      <c r="G1359" s="216"/>
      <c r="H1359" s="219">
        <v>23.8</v>
      </c>
      <c r="I1359" s="220"/>
      <c r="J1359" s="216"/>
      <c r="K1359" s="216"/>
      <c r="L1359" s="221"/>
      <c r="M1359" s="222"/>
      <c r="N1359" s="223"/>
      <c r="O1359" s="223"/>
      <c r="P1359" s="223"/>
      <c r="Q1359" s="223"/>
      <c r="R1359" s="223"/>
      <c r="S1359" s="223"/>
      <c r="T1359" s="224"/>
      <c r="AT1359" s="225" t="s">
        <v>171</v>
      </c>
      <c r="AU1359" s="225" t="s">
        <v>84</v>
      </c>
      <c r="AV1359" s="12" t="s">
        <v>84</v>
      </c>
      <c r="AW1359" s="12" t="s">
        <v>37</v>
      </c>
      <c r="AX1359" s="12" t="s">
        <v>74</v>
      </c>
      <c r="AY1359" s="225" t="s">
        <v>162</v>
      </c>
    </row>
    <row r="1360" spans="2:65" s="11" customFormat="1" ht="13.5">
      <c r="B1360" s="203"/>
      <c r="C1360" s="204"/>
      <c r="D1360" s="205" t="s">
        <v>171</v>
      </c>
      <c r="E1360" s="206" t="s">
        <v>21</v>
      </c>
      <c r="F1360" s="207" t="s">
        <v>2419</v>
      </c>
      <c r="G1360" s="204"/>
      <c r="H1360" s="208" t="s">
        <v>21</v>
      </c>
      <c r="I1360" s="209"/>
      <c r="J1360" s="204"/>
      <c r="K1360" s="204"/>
      <c r="L1360" s="210"/>
      <c r="M1360" s="211"/>
      <c r="N1360" s="212"/>
      <c r="O1360" s="212"/>
      <c r="P1360" s="212"/>
      <c r="Q1360" s="212"/>
      <c r="R1360" s="212"/>
      <c r="S1360" s="212"/>
      <c r="T1360" s="213"/>
      <c r="AT1360" s="214" t="s">
        <v>171</v>
      </c>
      <c r="AU1360" s="214" t="s">
        <v>84</v>
      </c>
      <c r="AV1360" s="11" t="s">
        <v>82</v>
      </c>
      <c r="AW1360" s="11" t="s">
        <v>37</v>
      </c>
      <c r="AX1360" s="11" t="s">
        <v>74</v>
      </c>
      <c r="AY1360" s="214" t="s">
        <v>162</v>
      </c>
    </row>
    <row r="1361" spans="2:51" s="11" customFormat="1" ht="13.5">
      <c r="B1361" s="203"/>
      <c r="C1361" s="204"/>
      <c r="D1361" s="205" t="s">
        <v>171</v>
      </c>
      <c r="E1361" s="206" t="s">
        <v>21</v>
      </c>
      <c r="F1361" s="207" t="s">
        <v>1086</v>
      </c>
      <c r="G1361" s="204"/>
      <c r="H1361" s="208" t="s">
        <v>21</v>
      </c>
      <c r="I1361" s="209"/>
      <c r="J1361" s="204"/>
      <c r="K1361" s="204"/>
      <c r="L1361" s="210"/>
      <c r="M1361" s="211"/>
      <c r="N1361" s="212"/>
      <c r="O1361" s="212"/>
      <c r="P1361" s="212"/>
      <c r="Q1361" s="212"/>
      <c r="R1361" s="212"/>
      <c r="S1361" s="212"/>
      <c r="T1361" s="213"/>
      <c r="AT1361" s="214" t="s">
        <v>171</v>
      </c>
      <c r="AU1361" s="214" t="s">
        <v>84</v>
      </c>
      <c r="AV1361" s="11" t="s">
        <v>82</v>
      </c>
      <c r="AW1361" s="11" t="s">
        <v>37</v>
      </c>
      <c r="AX1361" s="11" t="s">
        <v>74</v>
      </c>
      <c r="AY1361" s="214" t="s">
        <v>162</v>
      </c>
    </row>
    <row r="1362" spans="2:51" s="12" customFormat="1" ht="13.5">
      <c r="B1362" s="215"/>
      <c r="C1362" s="216"/>
      <c r="D1362" s="205" t="s">
        <v>171</v>
      </c>
      <c r="E1362" s="217" t="s">
        <v>21</v>
      </c>
      <c r="F1362" s="218" t="s">
        <v>2520</v>
      </c>
      <c r="G1362" s="216"/>
      <c r="H1362" s="219">
        <v>38.6</v>
      </c>
      <c r="I1362" s="220"/>
      <c r="J1362" s="216"/>
      <c r="K1362" s="216"/>
      <c r="L1362" s="221"/>
      <c r="M1362" s="222"/>
      <c r="N1362" s="223"/>
      <c r="O1362" s="223"/>
      <c r="P1362" s="223"/>
      <c r="Q1362" s="223"/>
      <c r="R1362" s="223"/>
      <c r="S1362" s="223"/>
      <c r="T1362" s="224"/>
      <c r="AT1362" s="225" t="s">
        <v>171</v>
      </c>
      <c r="AU1362" s="225" t="s">
        <v>84</v>
      </c>
      <c r="AV1362" s="12" t="s">
        <v>84</v>
      </c>
      <c r="AW1362" s="12" t="s">
        <v>37</v>
      </c>
      <c r="AX1362" s="12" t="s">
        <v>74</v>
      </c>
      <c r="AY1362" s="225" t="s">
        <v>162</v>
      </c>
    </row>
    <row r="1363" spans="2:51" s="11" customFormat="1" ht="13.5">
      <c r="B1363" s="203"/>
      <c r="C1363" s="204"/>
      <c r="D1363" s="205" t="s">
        <v>171</v>
      </c>
      <c r="E1363" s="206" t="s">
        <v>21</v>
      </c>
      <c r="F1363" s="207" t="s">
        <v>1089</v>
      </c>
      <c r="G1363" s="204"/>
      <c r="H1363" s="208" t="s">
        <v>21</v>
      </c>
      <c r="I1363" s="209"/>
      <c r="J1363" s="204"/>
      <c r="K1363" s="204"/>
      <c r="L1363" s="210"/>
      <c r="M1363" s="211"/>
      <c r="N1363" s="212"/>
      <c r="O1363" s="212"/>
      <c r="P1363" s="212"/>
      <c r="Q1363" s="212"/>
      <c r="R1363" s="212"/>
      <c r="S1363" s="212"/>
      <c r="T1363" s="213"/>
      <c r="AT1363" s="214" t="s">
        <v>171</v>
      </c>
      <c r="AU1363" s="214" t="s">
        <v>84</v>
      </c>
      <c r="AV1363" s="11" t="s">
        <v>82</v>
      </c>
      <c r="AW1363" s="11" t="s">
        <v>37</v>
      </c>
      <c r="AX1363" s="11" t="s">
        <v>74</v>
      </c>
      <c r="AY1363" s="214" t="s">
        <v>162</v>
      </c>
    </row>
    <row r="1364" spans="2:51" s="12" customFormat="1" ht="13.5">
      <c r="B1364" s="215"/>
      <c r="C1364" s="216"/>
      <c r="D1364" s="205" t="s">
        <v>171</v>
      </c>
      <c r="E1364" s="217" t="s">
        <v>21</v>
      </c>
      <c r="F1364" s="218" t="s">
        <v>2521</v>
      </c>
      <c r="G1364" s="216"/>
      <c r="H1364" s="219">
        <v>20.399999999999999</v>
      </c>
      <c r="I1364" s="220"/>
      <c r="J1364" s="216"/>
      <c r="K1364" s="216"/>
      <c r="L1364" s="221"/>
      <c r="M1364" s="222"/>
      <c r="N1364" s="223"/>
      <c r="O1364" s="223"/>
      <c r="P1364" s="223"/>
      <c r="Q1364" s="223"/>
      <c r="R1364" s="223"/>
      <c r="S1364" s="223"/>
      <c r="T1364" s="224"/>
      <c r="AT1364" s="225" t="s">
        <v>171</v>
      </c>
      <c r="AU1364" s="225" t="s">
        <v>84</v>
      </c>
      <c r="AV1364" s="12" t="s">
        <v>84</v>
      </c>
      <c r="AW1364" s="12" t="s">
        <v>37</v>
      </c>
      <c r="AX1364" s="12" t="s">
        <v>74</v>
      </c>
      <c r="AY1364" s="225" t="s">
        <v>162</v>
      </c>
    </row>
    <row r="1365" spans="2:51" s="11" customFormat="1" ht="13.5">
      <c r="B1365" s="203"/>
      <c r="C1365" s="204"/>
      <c r="D1365" s="205" t="s">
        <v>171</v>
      </c>
      <c r="E1365" s="206" t="s">
        <v>21</v>
      </c>
      <c r="F1365" s="207" t="s">
        <v>1091</v>
      </c>
      <c r="G1365" s="204"/>
      <c r="H1365" s="208" t="s">
        <v>21</v>
      </c>
      <c r="I1365" s="209"/>
      <c r="J1365" s="204"/>
      <c r="K1365" s="204"/>
      <c r="L1365" s="210"/>
      <c r="M1365" s="211"/>
      <c r="N1365" s="212"/>
      <c r="O1365" s="212"/>
      <c r="P1365" s="212"/>
      <c r="Q1365" s="212"/>
      <c r="R1365" s="212"/>
      <c r="S1365" s="212"/>
      <c r="T1365" s="213"/>
      <c r="AT1365" s="214" t="s">
        <v>171</v>
      </c>
      <c r="AU1365" s="214" t="s">
        <v>84</v>
      </c>
      <c r="AV1365" s="11" t="s">
        <v>82</v>
      </c>
      <c r="AW1365" s="11" t="s">
        <v>37</v>
      </c>
      <c r="AX1365" s="11" t="s">
        <v>74</v>
      </c>
      <c r="AY1365" s="214" t="s">
        <v>162</v>
      </c>
    </row>
    <row r="1366" spans="2:51" s="12" customFormat="1" ht="13.5">
      <c r="B1366" s="215"/>
      <c r="C1366" s="216"/>
      <c r="D1366" s="205" t="s">
        <v>171</v>
      </c>
      <c r="E1366" s="217" t="s">
        <v>21</v>
      </c>
      <c r="F1366" s="218" t="s">
        <v>2522</v>
      </c>
      <c r="G1366" s="216"/>
      <c r="H1366" s="219">
        <v>39.1</v>
      </c>
      <c r="I1366" s="220"/>
      <c r="J1366" s="216"/>
      <c r="K1366" s="216"/>
      <c r="L1366" s="221"/>
      <c r="M1366" s="222"/>
      <c r="N1366" s="223"/>
      <c r="O1366" s="223"/>
      <c r="P1366" s="223"/>
      <c r="Q1366" s="223"/>
      <c r="R1366" s="223"/>
      <c r="S1366" s="223"/>
      <c r="T1366" s="224"/>
      <c r="AT1366" s="225" t="s">
        <v>171</v>
      </c>
      <c r="AU1366" s="225" t="s">
        <v>84</v>
      </c>
      <c r="AV1366" s="12" t="s">
        <v>84</v>
      </c>
      <c r="AW1366" s="12" t="s">
        <v>37</v>
      </c>
      <c r="AX1366" s="12" t="s">
        <v>74</v>
      </c>
      <c r="AY1366" s="225" t="s">
        <v>162</v>
      </c>
    </row>
    <row r="1367" spans="2:51" s="11" customFormat="1" ht="13.5">
      <c r="B1367" s="203"/>
      <c r="C1367" s="204"/>
      <c r="D1367" s="205" t="s">
        <v>171</v>
      </c>
      <c r="E1367" s="206" t="s">
        <v>21</v>
      </c>
      <c r="F1367" s="207" t="s">
        <v>1094</v>
      </c>
      <c r="G1367" s="204"/>
      <c r="H1367" s="208" t="s">
        <v>21</v>
      </c>
      <c r="I1367" s="209"/>
      <c r="J1367" s="204"/>
      <c r="K1367" s="204"/>
      <c r="L1367" s="210"/>
      <c r="M1367" s="211"/>
      <c r="N1367" s="212"/>
      <c r="O1367" s="212"/>
      <c r="P1367" s="212"/>
      <c r="Q1367" s="212"/>
      <c r="R1367" s="212"/>
      <c r="S1367" s="212"/>
      <c r="T1367" s="213"/>
      <c r="AT1367" s="214" t="s">
        <v>171</v>
      </c>
      <c r="AU1367" s="214" t="s">
        <v>84</v>
      </c>
      <c r="AV1367" s="11" t="s">
        <v>82</v>
      </c>
      <c r="AW1367" s="11" t="s">
        <v>37</v>
      </c>
      <c r="AX1367" s="11" t="s">
        <v>74</v>
      </c>
      <c r="AY1367" s="214" t="s">
        <v>162</v>
      </c>
    </row>
    <row r="1368" spans="2:51" s="12" customFormat="1" ht="13.5">
      <c r="B1368" s="215"/>
      <c r="C1368" s="216"/>
      <c r="D1368" s="205" t="s">
        <v>171</v>
      </c>
      <c r="E1368" s="217" t="s">
        <v>21</v>
      </c>
      <c r="F1368" s="218" t="s">
        <v>2523</v>
      </c>
      <c r="G1368" s="216"/>
      <c r="H1368" s="219">
        <v>23.97</v>
      </c>
      <c r="I1368" s="220"/>
      <c r="J1368" s="216"/>
      <c r="K1368" s="216"/>
      <c r="L1368" s="221"/>
      <c r="M1368" s="222"/>
      <c r="N1368" s="223"/>
      <c r="O1368" s="223"/>
      <c r="P1368" s="223"/>
      <c r="Q1368" s="223"/>
      <c r="R1368" s="223"/>
      <c r="S1368" s="223"/>
      <c r="T1368" s="224"/>
      <c r="AT1368" s="225" t="s">
        <v>171</v>
      </c>
      <c r="AU1368" s="225" t="s">
        <v>84</v>
      </c>
      <c r="AV1368" s="12" t="s">
        <v>84</v>
      </c>
      <c r="AW1368" s="12" t="s">
        <v>37</v>
      </c>
      <c r="AX1368" s="12" t="s">
        <v>74</v>
      </c>
      <c r="AY1368" s="225" t="s">
        <v>162</v>
      </c>
    </row>
    <row r="1369" spans="2:51" s="11" customFormat="1" ht="13.5">
      <c r="B1369" s="203"/>
      <c r="C1369" s="204"/>
      <c r="D1369" s="205" t="s">
        <v>171</v>
      </c>
      <c r="E1369" s="206" t="s">
        <v>21</v>
      </c>
      <c r="F1369" s="207" t="s">
        <v>495</v>
      </c>
      <c r="G1369" s="204"/>
      <c r="H1369" s="208" t="s">
        <v>21</v>
      </c>
      <c r="I1369" s="209"/>
      <c r="J1369" s="204"/>
      <c r="K1369" s="204"/>
      <c r="L1369" s="210"/>
      <c r="M1369" s="211"/>
      <c r="N1369" s="212"/>
      <c r="O1369" s="212"/>
      <c r="P1369" s="212"/>
      <c r="Q1369" s="212"/>
      <c r="R1369" s="212"/>
      <c r="S1369" s="212"/>
      <c r="T1369" s="213"/>
      <c r="AT1369" s="214" t="s">
        <v>171</v>
      </c>
      <c r="AU1369" s="214" t="s">
        <v>84</v>
      </c>
      <c r="AV1369" s="11" t="s">
        <v>82</v>
      </c>
      <c r="AW1369" s="11" t="s">
        <v>37</v>
      </c>
      <c r="AX1369" s="11" t="s">
        <v>74</v>
      </c>
      <c r="AY1369" s="214" t="s">
        <v>162</v>
      </c>
    </row>
    <row r="1370" spans="2:51" s="11" customFormat="1" ht="13.5">
      <c r="B1370" s="203"/>
      <c r="C1370" s="204"/>
      <c r="D1370" s="205" t="s">
        <v>171</v>
      </c>
      <c r="E1370" s="206" t="s">
        <v>21</v>
      </c>
      <c r="F1370" s="207" t="s">
        <v>1114</v>
      </c>
      <c r="G1370" s="204"/>
      <c r="H1370" s="208" t="s">
        <v>21</v>
      </c>
      <c r="I1370" s="209"/>
      <c r="J1370" s="204"/>
      <c r="K1370" s="204"/>
      <c r="L1370" s="210"/>
      <c r="M1370" s="211"/>
      <c r="N1370" s="212"/>
      <c r="O1370" s="212"/>
      <c r="P1370" s="212"/>
      <c r="Q1370" s="212"/>
      <c r="R1370" s="212"/>
      <c r="S1370" s="212"/>
      <c r="T1370" s="213"/>
      <c r="AT1370" s="214" t="s">
        <v>171</v>
      </c>
      <c r="AU1370" s="214" t="s">
        <v>84</v>
      </c>
      <c r="AV1370" s="11" t="s">
        <v>82</v>
      </c>
      <c r="AW1370" s="11" t="s">
        <v>37</v>
      </c>
      <c r="AX1370" s="11" t="s">
        <v>74</v>
      </c>
      <c r="AY1370" s="214" t="s">
        <v>162</v>
      </c>
    </row>
    <row r="1371" spans="2:51" s="12" customFormat="1" ht="13.5">
      <c r="B1371" s="215"/>
      <c r="C1371" s="216"/>
      <c r="D1371" s="205" t="s">
        <v>171</v>
      </c>
      <c r="E1371" s="217" t="s">
        <v>21</v>
      </c>
      <c r="F1371" s="218" t="s">
        <v>2524</v>
      </c>
      <c r="G1371" s="216"/>
      <c r="H1371" s="219">
        <v>38.619999999999997</v>
      </c>
      <c r="I1371" s="220"/>
      <c r="J1371" s="216"/>
      <c r="K1371" s="216"/>
      <c r="L1371" s="221"/>
      <c r="M1371" s="222"/>
      <c r="N1371" s="223"/>
      <c r="O1371" s="223"/>
      <c r="P1371" s="223"/>
      <c r="Q1371" s="223"/>
      <c r="R1371" s="223"/>
      <c r="S1371" s="223"/>
      <c r="T1371" s="224"/>
      <c r="AT1371" s="225" t="s">
        <v>171</v>
      </c>
      <c r="AU1371" s="225" t="s">
        <v>84</v>
      </c>
      <c r="AV1371" s="12" t="s">
        <v>84</v>
      </c>
      <c r="AW1371" s="12" t="s">
        <v>37</v>
      </c>
      <c r="AX1371" s="12" t="s">
        <v>74</v>
      </c>
      <c r="AY1371" s="225" t="s">
        <v>162</v>
      </c>
    </row>
    <row r="1372" spans="2:51" s="11" customFormat="1" ht="13.5">
      <c r="B1372" s="203"/>
      <c r="C1372" s="204"/>
      <c r="D1372" s="205" t="s">
        <v>171</v>
      </c>
      <c r="E1372" s="206" t="s">
        <v>21</v>
      </c>
      <c r="F1372" s="207" t="s">
        <v>1116</v>
      </c>
      <c r="G1372" s="204"/>
      <c r="H1372" s="208" t="s">
        <v>21</v>
      </c>
      <c r="I1372" s="209"/>
      <c r="J1372" s="204"/>
      <c r="K1372" s="204"/>
      <c r="L1372" s="210"/>
      <c r="M1372" s="211"/>
      <c r="N1372" s="212"/>
      <c r="O1372" s="212"/>
      <c r="P1372" s="212"/>
      <c r="Q1372" s="212"/>
      <c r="R1372" s="212"/>
      <c r="S1372" s="212"/>
      <c r="T1372" s="213"/>
      <c r="AT1372" s="214" t="s">
        <v>171</v>
      </c>
      <c r="AU1372" s="214" t="s">
        <v>84</v>
      </c>
      <c r="AV1372" s="11" t="s">
        <v>82</v>
      </c>
      <c r="AW1372" s="11" t="s">
        <v>37</v>
      </c>
      <c r="AX1372" s="11" t="s">
        <v>74</v>
      </c>
      <c r="AY1372" s="214" t="s">
        <v>162</v>
      </c>
    </row>
    <row r="1373" spans="2:51" s="12" customFormat="1" ht="13.5">
      <c r="B1373" s="215"/>
      <c r="C1373" s="216"/>
      <c r="D1373" s="205" t="s">
        <v>171</v>
      </c>
      <c r="E1373" s="217" t="s">
        <v>21</v>
      </c>
      <c r="F1373" s="218" t="s">
        <v>2525</v>
      </c>
      <c r="G1373" s="216"/>
      <c r="H1373" s="219">
        <v>20.399999999999999</v>
      </c>
      <c r="I1373" s="220"/>
      <c r="J1373" s="216"/>
      <c r="K1373" s="216"/>
      <c r="L1373" s="221"/>
      <c r="M1373" s="222"/>
      <c r="N1373" s="223"/>
      <c r="O1373" s="223"/>
      <c r="P1373" s="223"/>
      <c r="Q1373" s="223"/>
      <c r="R1373" s="223"/>
      <c r="S1373" s="223"/>
      <c r="T1373" s="224"/>
      <c r="AT1373" s="225" t="s">
        <v>171</v>
      </c>
      <c r="AU1373" s="225" t="s">
        <v>84</v>
      </c>
      <c r="AV1373" s="12" t="s">
        <v>84</v>
      </c>
      <c r="AW1373" s="12" t="s">
        <v>37</v>
      </c>
      <c r="AX1373" s="12" t="s">
        <v>74</v>
      </c>
      <c r="AY1373" s="225" t="s">
        <v>162</v>
      </c>
    </row>
    <row r="1374" spans="2:51" s="11" customFormat="1" ht="13.5">
      <c r="B1374" s="203"/>
      <c r="C1374" s="204"/>
      <c r="D1374" s="205" t="s">
        <v>171</v>
      </c>
      <c r="E1374" s="206" t="s">
        <v>21</v>
      </c>
      <c r="F1374" s="207" t="s">
        <v>1119</v>
      </c>
      <c r="G1374" s="204"/>
      <c r="H1374" s="208" t="s">
        <v>21</v>
      </c>
      <c r="I1374" s="209"/>
      <c r="J1374" s="204"/>
      <c r="K1374" s="204"/>
      <c r="L1374" s="210"/>
      <c r="M1374" s="211"/>
      <c r="N1374" s="212"/>
      <c r="O1374" s="212"/>
      <c r="P1374" s="212"/>
      <c r="Q1374" s="212"/>
      <c r="R1374" s="212"/>
      <c r="S1374" s="212"/>
      <c r="T1374" s="213"/>
      <c r="AT1374" s="214" t="s">
        <v>171</v>
      </c>
      <c r="AU1374" s="214" t="s">
        <v>84</v>
      </c>
      <c r="AV1374" s="11" t="s">
        <v>82</v>
      </c>
      <c r="AW1374" s="11" t="s">
        <v>37</v>
      </c>
      <c r="AX1374" s="11" t="s">
        <v>74</v>
      </c>
      <c r="AY1374" s="214" t="s">
        <v>162</v>
      </c>
    </row>
    <row r="1375" spans="2:51" s="12" customFormat="1" ht="13.5">
      <c r="B1375" s="215"/>
      <c r="C1375" s="216"/>
      <c r="D1375" s="205" t="s">
        <v>171</v>
      </c>
      <c r="E1375" s="217" t="s">
        <v>21</v>
      </c>
      <c r="F1375" s="218" t="s">
        <v>2522</v>
      </c>
      <c r="G1375" s="216"/>
      <c r="H1375" s="219">
        <v>39.1</v>
      </c>
      <c r="I1375" s="220"/>
      <c r="J1375" s="216"/>
      <c r="K1375" s="216"/>
      <c r="L1375" s="221"/>
      <c r="M1375" s="222"/>
      <c r="N1375" s="223"/>
      <c r="O1375" s="223"/>
      <c r="P1375" s="223"/>
      <c r="Q1375" s="223"/>
      <c r="R1375" s="223"/>
      <c r="S1375" s="223"/>
      <c r="T1375" s="224"/>
      <c r="AT1375" s="225" t="s">
        <v>171</v>
      </c>
      <c r="AU1375" s="225" t="s">
        <v>84</v>
      </c>
      <c r="AV1375" s="12" t="s">
        <v>84</v>
      </c>
      <c r="AW1375" s="12" t="s">
        <v>37</v>
      </c>
      <c r="AX1375" s="12" t="s">
        <v>74</v>
      </c>
      <c r="AY1375" s="225" t="s">
        <v>162</v>
      </c>
    </row>
    <row r="1376" spans="2:51" s="11" customFormat="1" ht="13.5">
      <c r="B1376" s="203"/>
      <c r="C1376" s="204"/>
      <c r="D1376" s="205" t="s">
        <v>171</v>
      </c>
      <c r="E1376" s="206" t="s">
        <v>21</v>
      </c>
      <c r="F1376" s="207" t="s">
        <v>1121</v>
      </c>
      <c r="G1376" s="204"/>
      <c r="H1376" s="208" t="s">
        <v>21</v>
      </c>
      <c r="I1376" s="209"/>
      <c r="J1376" s="204"/>
      <c r="K1376" s="204"/>
      <c r="L1376" s="210"/>
      <c r="M1376" s="211"/>
      <c r="N1376" s="212"/>
      <c r="O1376" s="212"/>
      <c r="P1376" s="212"/>
      <c r="Q1376" s="212"/>
      <c r="R1376" s="212"/>
      <c r="S1376" s="212"/>
      <c r="T1376" s="213"/>
      <c r="AT1376" s="214" t="s">
        <v>171</v>
      </c>
      <c r="AU1376" s="214" t="s">
        <v>84</v>
      </c>
      <c r="AV1376" s="11" t="s">
        <v>82</v>
      </c>
      <c r="AW1376" s="11" t="s">
        <v>37</v>
      </c>
      <c r="AX1376" s="11" t="s">
        <v>74</v>
      </c>
      <c r="AY1376" s="214" t="s">
        <v>162</v>
      </c>
    </row>
    <row r="1377" spans="2:65" s="12" customFormat="1" ht="13.5">
      <c r="B1377" s="215"/>
      <c r="C1377" s="216"/>
      <c r="D1377" s="226" t="s">
        <v>171</v>
      </c>
      <c r="E1377" s="227" t="s">
        <v>21</v>
      </c>
      <c r="F1377" s="228" t="s">
        <v>2523</v>
      </c>
      <c r="G1377" s="216"/>
      <c r="H1377" s="229">
        <v>23.97</v>
      </c>
      <c r="I1377" s="220"/>
      <c r="J1377" s="216"/>
      <c r="K1377" s="216"/>
      <c r="L1377" s="221"/>
      <c r="M1377" s="222"/>
      <c r="N1377" s="223"/>
      <c r="O1377" s="223"/>
      <c r="P1377" s="223"/>
      <c r="Q1377" s="223"/>
      <c r="R1377" s="223"/>
      <c r="S1377" s="223"/>
      <c r="T1377" s="224"/>
      <c r="AT1377" s="225" t="s">
        <v>171</v>
      </c>
      <c r="AU1377" s="225" t="s">
        <v>84</v>
      </c>
      <c r="AV1377" s="12" t="s">
        <v>84</v>
      </c>
      <c r="AW1377" s="12" t="s">
        <v>37</v>
      </c>
      <c r="AX1377" s="12" t="s">
        <v>74</v>
      </c>
      <c r="AY1377" s="225" t="s">
        <v>162</v>
      </c>
    </row>
    <row r="1378" spans="2:65" s="1" customFormat="1" ht="22.5" customHeight="1">
      <c r="B1378" s="39"/>
      <c r="C1378" s="230" t="s">
        <v>2526</v>
      </c>
      <c r="D1378" s="230" t="s">
        <v>275</v>
      </c>
      <c r="E1378" s="231" t="s">
        <v>2527</v>
      </c>
      <c r="F1378" s="232" t="s">
        <v>2528</v>
      </c>
      <c r="G1378" s="233" t="s">
        <v>182</v>
      </c>
      <c r="H1378" s="234">
        <v>408.62799999999999</v>
      </c>
      <c r="I1378" s="235"/>
      <c r="J1378" s="236">
        <f>ROUND(I1378*H1378,2)</f>
        <v>0</v>
      </c>
      <c r="K1378" s="232" t="s">
        <v>168</v>
      </c>
      <c r="L1378" s="237"/>
      <c r="M1378" s="238" t="s">
        <v>21</v>
      </c>
      <c r="N1378" s="239" t="s">
        <v>45</v>
      </c>
      <c r="O1378" s="40"/>
      <c r="P1378" s="200">
        <f>O1378*H1378</f>
        <v>0</v>
      </c>
      <c r="Q1378" s="200">
        <v>2.7999999999999998E-4</v>
      </c>
      <c r="R1378" s="200">
        <f>Q1378*H1378</f>
        <v>0.11441583999999999</v>
      </c>
      <c r="S1378" s="200">
        <v>0</v>
      </c>
      <c r="T1378" s="201">
        <f>S1378*H1378</f>
        <v>0</v>
      </c>
      <c r="AR1378" s="22" t="s">
        <v>340</v>
      </c>
      <c r="AT1378" s="22" t="s">
        <v>275</v>
      </c>
      <c r="AU1378" s="22" t="s">
        <v>84</v>
      </c>
      <c r="AY1378" s="22" t="s">
        <v>162</v>
      </c>
      <c r="BE1378" s="202">
        <f>IF(N1378="základní",J1378,0)</f>
        <v>0</v>
      </c>
      <c r="BF1378" s="202">
        <f>IF(N1378="snížená",J1378,0)</f>
        <v>0</v>
      </c>
      <c r="BG1378" s="202">
        <f>IF(N1378="zákl. přenesená",J1378,0)</f>
        <v>0</v>
      </c>
      <c r="BH1378" s="202">
        <f>IF(N1378="sníž. přenesená",J1378,0)</f>
        <v>0</v>
      </c>
      <c r="BI1378" s="202">
        <f>IF(N1378="nulová",J1378,0)</f>
        <v>0</v>
      </c>
      <c r="BJ1378" s="22" t="s">
        <v>82</v>
      </c>
      <c r="BK1378" s="202">
        <f>ROUND(I1378*H1378,2)</f>
        <v>0</v>
      </c>
      <c r="BL1378" s="22" t="s">
        <v>249</v>
      </c>
      <c r="BM1378" s="22" t="s">
        <v>2529</v>
      </c>
    </row>
    <row r="1379" spans="2:65" s="12" customFormat="1" ht="13.5">
      <c r="B1379" s="215"/>
      <c r="C1379" s="216"/>
      <c r="D1379" s="226" t="s">
        <v>171</v>
      </c>
      <c r="E1379" s="216"/>
      <c r="F1379" s="228" t="s">
        <v>2530</v>
      </c>
      <c r="G1379" s="216"/>
      <c r="H1379" s="229">
        <v>408.62799999999999</v>
      </c>
      <c r="I1379" s="220"/>
      <c r="J1379" s="216"/>
      <c r="K1379" s="216"/>
      <c r="L1379" s="221"/>
      <c r="M1379" s="222"/>
      <c r="N1379" s="223"/>
      <c r="O1379" s="223"/>
      <c r="P1379" s="223"/>
      <c r="Q1379" s="223"/>
      <c r="R1379" s="223"/>
      <c r="S1379" s="223"/>
      <c r="T1379" s="224"/>
      <c r="AT1379" s="225" t="s">
        <v>171</v>
      </c>
      <c r="AU1379" s="225" t="s">
        <v>84</v>
      </c>
      <c r="AV1379" s="12" t="s">
        <v>84</v>
      </c>
      <c r="AW1379" s="12" t="s">
        <v>6</v>
      </c>
      <c r="AX1379" s="12" t="s">
        <v>82</v>
      </c>
      <c r="AY1379" s="225" t="s">
        <v>162</v>
      </c>
    </row>
    <row r="1380" spans="2:65" s="1" customFormat="1" ht="22.5" customHeight="1">
      <c r="B1380" s="39"/>
      <c r="C1380" s="191" t="s">
        <v>2531</v>
      </c>
      <c r="D1380" s="191" t="s">
        <v>164</v>
      </c>
      <c r="E1380" s="192" t="s">
        <v>2532</v>
      </c>
      <c r="F1380" s="193" t="s">
        <v>2533</v>
      </c>
      <c r="G1380" s="194" t="s">
        <v>182</v>
      </c>
      <c r="H1380" s="195">
        <v>25</v>
      </c>
      <c r="I1380" s="196"/>
      <c r="J1380" s="197">
        <f>ROUND(I1380*H1380,2)</f>
        <v>0</v>
      </c>
      <c r="K1380" s="193" t="s">
        <v>168</v>
      </c>
      <c r="L1380" s="59"/>
      <c r="M1380" s="198" t="s">
        <v>21</v>
      </c>
      <c r="N1380" s="199" t="s">
        <v>45</v>
      </c>
      <c r="O1380" s="40"/>
      <c r="P1380" s="200">
        <f>O1380*H1380</f>
        <v>0</v>
      </c>
      <c r="Q1380" s="200">
        <v>0</v>
      </c>
      <c r="R1380" s="200">
        <f>Q1380*H1380</f>
        <v>0</v>
      </c>
      <c r="S1380" s="200">
        <v>0</v>
      </c>
      <c r="T1380" s="201">
        <f>S1380*H1380</f>
        <v>0</v>
      </c>
      <c r="AR1380" s="22" t="s">
        <v>249</v>
      </c>
      <c r="AT1380" s="22" t="s">
        <v>164</v>
      </c>
      <c r="AU1380" s="22" t="s">
        <v>84</v>
      </c>
      <c r="AY1380" s="22" t="s">
        <v>162</v>
      </c>
      <c r="BE1380" s="202">
        <f>IF(N1380="základní",J1380,0)</f>
        <v>0</v>
      </c>
      <c r="BF1380" s="202">
        <f>IF(N1380="snížená",J1380,0)</f>
        <v>0</v>
      </c>
      <c r="BG1380" s="202">
        <f>IF(N1380="zákl. přenesená",J1380,0)</f>
        <v>0</v>
      </c>
      <c r="BH1380" s="202">
        <f>IF(N1380="sníž. přenesená",J1380,0)</f>
        <v>0</v>
      </c>
      <c r="BI1380" s="202">
        <f>IF(N1380="nulová",J1380,0)</f>
        <v>0</v>
      </c>
      <c r="BJ1380" s="22" t="s">
        <v>82</v>
      </c>
      <c r="BK1380" s="202">
        <f>ROUND(I1380*H1380,2)</f>
        <v>0</v>
      </c>
      <c r="BL1380" s="22" t="s">
        <v>249</v>
      </c>
      <c r="BM1380" s="22" t="s">
        <v>2534</v>
      </c>
    </row>
    <row r="1381" spans="2:65" s="1" customFormat="1" ht="22.5" customHeight="1">
      <c r="B1381" s="39"/>
      <c r="C1381" s="230" t="s">
        <v>2535</v>
      </c>
      <c r="D1381" s="230" t="s">
        <v>275</v>
      </c>
      <c r="E1381" s="231" t="s">
        <v>2536</v>
      </c>
      <c r="F1381" s="232" t="s">
        <v>2537</v>
      </c>
      <c r="G1381" s="233" t="s">
        <v>182</v>
      </c>
      <c r="H1381" s="234">
        <v>26.25</v>
      </c>
      <c r="I1381" s="235"/>
      <c r="J1381" s="236">
        <f>ROUND(I1381*H1381,2)</f>
        <v>0</v>
      </c>
      <c r="K1381" s="232" t="s">
        <v>21</v>
      </c>
      <c r="L1381" s="237"/>
      <c r="M1381" s="238" t="s">
        <v>21</v>
      </c>
      <c r="N1381" s="239" t="s">
        <v>45</v>
      </c>
      <c r="O1381" s="40"/>
      <c r="P1381" s="200">
        <f>O1381*H1381</f>
        <v>0</v>
      </c>
      <c r="Q1381" s="200">
        <v>4.0000000000000003E-5</v>
      </c>
      <c r="R1381" s="200">
        <f>Q1381*H1381</f>
        <v>1.0500000000000002E-3</v>
      </c>
      <c r="S1381" s="200">
        <v>0</v>
      </c>
      <c r="T1381" s="201">
        <f>S1381*H1381</f>
        <v>0</v>
      </c>
      <c r="AR1381" s="22" t="s">
        <v>340</v>
      </c>
      <c r="AT1381" s="22" t="s">
        <v>275</v>
      </c>
      <c r="AU1381" s="22" t="s">
        <v>84</v>
      </c>
      <c r="AY1381" s="22" t="s">
        <v>162</v>
      </c>
      <c r="BE1381" s="202">
        <f>IF(N1381="základní",J1381,0)</f>
        <v>0</v>
      </c>
      <c r="BF1381" s="202">
        <f>IF(N1381="snížená",J1381,0)</f>
        <v>0</v>
      </c>
      <c r="BG1381" s="202">
        <f>IF(N1381="zákl. přenesená",J1381,0)</f>
        <v>0</v>
      </c>
      <c r="BH1381" s="202">
        <f>IF(N1381="sníž. přenesená",J1381,0)</f>
        <v>0</v>
      </c>
      <c r="BI1381" s="202">
        <f>IF(N1381="nulová",J1381,0)</f>
        <v>0</v>
      </c>
      <c r="BJ1381" s="22" t="s">
        <v>82</v>
      </c>
      <c r="BK1381" s="202">
        <f>ROUND(I1381*H1381,2)</f>
        <v>0</v>
      </c>
      <c r="BL1381" s="22" t="s">
        <v>249</v>
      </c>
      <c r="BM1381" s="22" t="s">
        <v>2538</v>
      </c>
    </row>
    <row r="1382" spans="2:65" s="12" customFormat="1" ht="13.5">
      <c r="B1382" s="215"/>
      <c r="C1382" s="216"/>
      <c r="D1382" s="226" t="s">
        <v>171</v>
      </c>
      <c r="E1382" s="216"/>
      <c r="F1382" s="228" t="s">
        <v>2539</v>
      </c>
      <c r="G1382" s="216"/>
      <c r="H1382" s="229">
        <v>26.25</v>
      </c>
      <c r="I1382" s="220"/>
      <c r="J1382" s="216"/>
      <c r="K1382" s="216"/>
      <c r="L1382" s="221"/>
      <c r="M1382" s="222"/>
      <c r="N1382" s="223"/>
      <c r="O1382" s="223"/>
      <c r="P1382" s="223"/>
      <c r="Q1382" s="223"/>
      <c r="R1382" s="223"/>
      <c r="S1382" s="223"/>
      <c r="T1382" s="224"/>
      <c r="AT1382" s="225" t="s">
        <v>171</v>
      </c>
      <c r="AU1382" s="225" t="s">
        <v>84</v>
      </c>
      <c r="AV1382" s="12" t="s">
        <v>84</v>
      </c>
      <c r="AW1382" s="12" t="s">
        <v>6</v>
      </c>
      <c r="AX1382" s="12" t="s">
        <v>82</v>
      </c>
      <c r="AY1382" s="225" t="s">
        <v>162</v>
      </c>
    </row>
    <row r="1383" spans="2:65" s="1" customFormat="1" ht="22.5" customHeight="1">
      <c r="B1383" s="39"/>
      <c r="C1383" s="191" t="s">
        <v>2540</v>
      </c>
      <c r="D1383" s="191" t="s">
        <v>164</v>
      </c>
      <c r="E1383" s="192" t="s">
        <v>2541</v>
      </c>
      <c r="F1383" s="193" t="s">
        <v>2542</v>
      </c>
      <c r="G1383" s="194" t="s">
        <v>257</v>
      </c>
      <c r="H1383" s="195">
        <v>8.2100000000000009</v>
      </c>
      <c r="I1383" s="196"/>
      <c r="J1383" s="197">
        <f>ROUND(I1383*H1383,2)</f>
        <v>0</v>
      </c>
      <c r="K1383" s="193" t="s">
        <v>168</v>
      </c>
      <c r="L1383" s="59"/>
      <c r="M1383" s="198" t="s">
        <v>21</v>
      </c>
      <c r="N1383" s="199" t="s">
        <v>45</v>
      </c>
      <c r="O1383" s="40"/>
      <c r="P1383" s="200">
        <f>O1383*H1383</f>
        <v>0</v>
      </c>
      <c r="Q1383" s="200">
        <v>0</v>
      </c>
      <c r="R1383" s="200">
        <f>Q1383*H1383</f>
        <v>0</v>
      </c>
      <c r="S1383" s="200">
        <v>0</v>
      </c>
      <c r="T1383" s="201">
        <f>S1383*H1383</f>
        <v>0</v>
      </c>
      <c r="AR1383" s="22" t="s">
        <v>249</v>
      </c>
      <c r="AT1383" s="22" t="s">
        <v>164</v>
      </c>
      <c r="AU1383" s="22" t="s">
        <v>84</v>
      </c>
      <c r="AY1383" s="22" t="s">
        <v>162</v>
      </c>
      <c r="BE1383" s="202">
        <f>IF(N1383="základní",J1383,0)</f>
        <v>0</v>
      </c>
      <c r="BF1383" s="202">
        <f>IF(N1383="snížená",J1383,0)</f>
        <v>0</v>
      </c>
      <c r="BG1383" s="202">
        <f>IF(N1383="zákl. přenesená",J1383,0)</f>
        <v>0</v>
      </c>
      <c r="BH1383" s="202">
        <f>IF(N1383="sníž. přenesená",J1383,0)</f>
        <v>0</v>
      </c>
      <c r="BI1383" s="202">
        <f>IF(N1383="nulová",J1383,0)</f>
        <v>0</v>
      </c>
      <c r="BJ1383" s="22" t="s">
        <v>82</v>
      </c>
      <c r="BK1383" s="202">
        <f>ROUND(I1383*H1383,2)</f>
        <v>0</v>
      </c>
      <c r="BL1383" s="22" t="s">
        <v>249</v>
      </c>
      <c r="BM1383" s="22" t="s">
        <v>2543</v>
      </c>
    </row>
    <row r="1384" spans="2:65" s="10" customFormat="1" ht="29.85" customHeight="1">
      <c r="B1384" s="174"/>
      <c r="C1384" s="175"/>
      <c r="D1384" s="188" t="s">
        <v>73</v>
      </c>
      <c r="E1384" s="189" t="s">
        <v>2544</v>
      </c>
      <c r="F1384" s="189" t="s">
        <v>2545</v>
      </c>
      <c r="G1384" s="175"/>
      <c r="H1384" s="175"/>
      <c r="I1384" s="178"/>
      <c r="J1384" s="190">
        <f>BK1384</f>
        <v>0</v>
      </c>
      <c r="K1384" s="175"/>
      <c r="L1384" s="180"/>
      <c r="M1384" s="181"/>
      <c r="N1384" s="182"/>
      <c r="O1384" s="182"/>
      <c r="P1384" s="183">
        <f>SUM(P1385:P1506)</f>
        <v>0</v>
      </c>
      <c r="Q1384" s="182"/>
      <c r="R1384" s="183">
        <f>SUM(R1385:R1506)</f>
        <v>4.5066573040000009</v>
      </c>
      <c r="S1384" s="182"/>
      <c r="T1384" s="184">
        <f>SUM(T1385:T1506)</f>
        <v>0</v>
      </c>
      <c r="AR1384" s="185" t="s">
        <v>84</v>
      </c>
      <c r="AT1384" s="186" t="s">
        <v>73</v>
      </c>
      <c r="AU1384" s="186" t="s">
        <v>82</v>
      </c>
      <c r="AY1384" s="185" t="s">
        <v>162</v>
      </c>
      <c r="BK1384" s="187">
        <f>SUM(BK1385:BK1506)</f>
        <v>0</v>
      </c>
    </row>
    <row r="1385" spans="2:65" s="1" customFormat="1" ht="22.5" customHeight="1">
      <c r="B1385" s="39"/>
      <c r="C1385" s="191" t="s">
        <v>2546</v>
      </c>
      <c r="D1385" s="191" t="s">
        <v>164</v>
      </c>
      <c r="E1385" s="192" t="s">
        <v>2547</v>
      </c>
      <c r="F1385" s="193" t="s">
        <v>2548</v>
      </c>
      <c r="G1385" s="194" t="s">
        <v>167</v>
      </c>
      <c r="H1385" s="195">
        <v>259.12</v>
      </c>
      <c r="I1385" s="196"/>
      <c r="J1385" s="197">
        <f>ROUND(I1385*H1385,2)</f>
        <v>0</v>
      </c>
      <c r="K1385" s="193" t="s">
        <v>168</v>
      </c>
      <c r="L1385" s="59"/>
      <c r="M1385" s="198" t="s">
        <v>21</v>
      </c>
      <c r="N1385" s="199" t="s">
        <v>45</v>
      </c>
      <c r="O1385" s="40"/>
      <c r="P1385" s="200">
        <f>O1385*H1385</f>
        <v>0</v>
      </c>
      <c r="Q1385" s="200">
        <v>3.0000000000000001E-3</v>
      </c>
      <c r="R1385" s="200">
        <f>Q1385*H1385</f>
        <v>0.77736000000000005</v>
      </c>
      <c r="S1385" s="200">
        <v>0</v>
      </c>
      <c r="T1385" s="201">
        <f>S1385*H1385</f>
        <v>0</v>
      </c>
      <c r="AR1385" s="22" t="s">
        <v>249</v>
      </c>
      <c r="AT1385" s="22" t="s">
        <v>164</v>
      </c>
      <c r="AU1385" s="22" t="s">
        <v>84</v>
      </c>
      <c r="AY1385" s="22" t="s">
        <v>162</v>
      </c>
      <c r="BE1385" s="202">
        <f>IF(N1385="základní",J1385,0)</f>
        <v>0</v>
      </c>
      <c r="BF1385" s="202">
        <f>IF(N1385="snížená",J1385,0)</f>
        <v>0</v>
      </c>
      <c r="BG1385" s="202">
        <f>IF(N1385="zákl. přenesená",J1385,0)</f>
        <v>0</v>
      </c>
      <c r="BH1385" s="202">
        <f>IF(N1385="sníž. přenesená",J1385,0)</f>
        <v>0</v>
      </c>
      <c r="BI1385" s="202">
        <f>IF(N1385="nulová",J1385,0)</f>
        <v>0</v>
      </c>
      <c r="BJ1385" s="22" t="s">
        <v>82</v>
      </c>
      <c r="BK1385" s="202">
        <f>ROUND(I1385*H1385,2)</f>
        <v>0</v>
      </c>
      <c r="BL1385" s="22" t="s">
        <v>249</v>
      </c>
      <c r="BM1385" s="22" t="s">
        <v>2549</v>
      </c>
    </row>
    <row r="1386" spans="2:65" s="11" customFormat="1" ht="13.5">
      <c r="B1386" s="203"/>
      <c r="C1386" s="204"/>
      <c r="D1386" s="205" t="s">
        <v>171</v>
      </c>
      <c r="E1386" s="206" t="s">
        <v>21</v>
      </c>
      <c r="F1386" s="207" t="s">
        <v>564</v>
      </c>
      <c r="G1386" s="204"/>
      <c r="H1386" s="208" t="s">
        <v>21</v>
      </c>
      <c r="I1386" s="209"/>
      <c r="J1386" s="204"/>
      <c r="K1386" s="204"/>
      <c r="L1386" s="210"/>
      <c r="M1386" s="211"/>
      <c r="N1386" s="212"/>
      <c r="O1386" s="212"/>
      <c r="P1386" s="212"/>
      <c r="Q1386" s="212"/>
      <c r="R1386" s="212"/>
      <c r="S1386" s="212"/>
      <c r="T1386" s="213"/>
      <c r="AT1386" s="214" t="s">
        <v>171</v>
      </c>
      <c r="AU1386" s="214" t="s">
        <v>84</v>
      </c>
      <c r="AV1386" s="11" t="s">
        <v>82</v>
      </c>
      <c r="AW1386" s="11" t="s">
        <v>37</v>
      </c>
      <c r="AX1386" s="11" t="s">
        <v>74</v>
      </c>
      <c r="AY1386" s="214" t="s">
        <v>162</v>
      </c>
    </row>
    <row r="1387" spans="2:65" s="11" customFormat="1" ht="13.5">
      <c r="B1387" s="203"/>
      <c r="C1387" s="204"/>
      <c r="D1387" s="205" t="s">
        <v>171</v>
      </c>
      <c r="E1387" s="206" t="s">
        <v>21</v>
      </c>
      <c r="F1387" s="207" t="s">
        <v>1063</v>
      </c>
      <c r="G1387" s="204"/>
      <c r="H1387" s="208" t="s">
        <v>21</v>
      </c>
      <c r="I1387" s="209"/>
      <c r="J1387" s="204"/>
      <c r="K1387" s="204"/>
      <c r="L1387" s="210"/>
      <c r="M1387" s="211"/>
      <c r="N1387" s="212"/>
      <c r="O1387" s="212"/>
      <c r="P1387" s="212"/>
      <c r="Q1387" s="212"/>
      <c r="R1387" s="212"/>
      <c r="S1387" s="212"/>
      <c r="T1387" s="213"/>
      <c r="AT1387" s="214" t="s">
        <v>171</v>
      </c>
      <c r="AU1387" s="214" t="s">
        <v>84</v>
      </c>
      <c r="AV1387" s="11" t="s">
        <v>82</v>
      </c>
      <c r="AW1387" s="11" t="s">
        <v>37</v>
      </c>
      <c r="AX1387" s="11" t="s">
        <v>74</v>
      </c>
      <c r="AY1387" s="214" t="s">
        <v>162</v>
      </c>
    </row>
    <row r="1388" spans="2:65" s="12" customFormat="1" ht="13.5">
      <c r="B1388" s="215"/>
      <c r="C1388" s="216"/>
      <c r="D1388" s="205" t="s">
        <v>171</v>
      </c>
      <c r="E1388" s="217" t="s">
        <v>21</v>
      </c>
      <c r="F1388" s="218" t="s">
        <v>2550</v>
      </c>
      <c r="G1388" s="216"/>
      <c r="H1388" s="219">
        <v>13.4</v>
      </c>
      <c r="I1388" s="220"/>
      <c r="J1388" s="216"/>
      <c r="K1388" s="216"/>
      <c r="L1388" s="221"/>
      <c r="M1388" s="222"/>
      <c r="N1388" s="223"/>
      <c r="O1388" s="223"/>
      <c r="P1388" s="223"/>
      <c r="Q1388" s="223"/>
      <c r="R1388" s="223"/>
      <c r="S1388" s="223"/>
      <c r="T1388" s="224"/>
      <c r="AT1388" s="225" t="s">
        <v>171</v>
      </c>
      <c r="AU1388" s="225" t="s">
        <v>84</v>
      </c>
      <c r="AV1388" s="12" t="s">
        <v>84</v>
      </c>
      <c r="AW1388" s="12" t="s">
        <v>37</v>
      </c>
      <c r="AX1388" s="12" t="s">
        <v>74</v>
      </c>
      <c r="AY1388" s="225" t="s">
        <v>162</v>
      </c>
    </row>
    <row r="1389" spans="2:65" s="11" customFormat="1" ht="13.5">
      <c r="B1389" s="203"/>
      <c r="C1389" s="204"/>
      <c r="D1389" s="205" t="s">
        <v>171</v>
      </c>
      <c r="E1389" s="206" t="s">
        <v>21</v>
      </c>
      <c r="F1389" s="207" t="s">
        <v>1065</v>
      </c>
      <c r="G1389" s="204"/>
      <c r="H1389" s="208" t="s">
        <v>21</v>
      </c>
      <c r="I1389" s="209"/>
      <c r="J1389" s="204"/>
      <c r="K1389" s="204"/>
      <c r="L1389" s="210"/>
      <c r="M1389" s="211"/>
      <c r="N1389" s="212"/>
      <c r="O1389" s="212"/>
      <c r="P1389" s="212"/>
      <c r="Q1389" s="212"/>
      <c r="R1389" s="212"/>
      <c r="S1389" s="212"/>
      <c r="T1389" s="213"/>
      <c r="AT1389" s="214" t="s">
        <v>171</v>
      </c>
      <c r="AU1389" s="214" t="s">
        <v>84</v>
      </c>
      <c r="AV1389" s="11" t="s">
        <v>82</v>
      </c>
      <c r="AW1389" s="11" t="s">
        <v>37</v>
      </c>
      <c r="AX1389" s="11" t="s">
        <v>74</v>
      </c>
      <c r="AY1389" s="214" t="s">
        <v>162</v>
      </c>
    </row>
    <row r="1390" spans="2:65" s="12" customFormat="1" ht="13.5">
      <c r="B1390" s="215"/>
      <c r="C1390" s="216"/>
      <c r="D1390" s="205" t="s">
        <v>171</v>
      </c>
      <c r="E1390" s="217" t="s">
        <v>21</v>
      </c>
      <c r="F1390" s="218" t="s">
        <v>2551</v>
      </c>
      <c r="G1390" s="216"/>
      <c r="H1390" s="219">
        <v>10</v>
      </c>
      <c r="I1390" s="220"/>
      <c r="J1390" s="216"/>
      <c r="K1390" s="216"/>
      <c r="L1390" s="221"/>
      <c r="M1390" s="222"/>
      <c r="N1390" s="223"/>
      <c r="O1390" s="223"/>
      <c r="P1390" s="223"/>
      <c r="Q1390" s="223"/>
      <c r="R1390" s="223"/>
      <c r="S1390" s="223"/>
      <c r="T1390" s="224"/>
      <c r="AT1390" s="225" t="s">
        <v>171</v>
      </c>
      <c r="AU1390" s="225" t="s">
        <v>84</v>
      </c>
      <c r="AV1390" s="12" t="s">
        <v>84</v>
      </c>
      <c r="AW1390" s="12" t="s">
        <v>37</v>
      </c>
      <c r="AX1390" s="12" t="s">
        <v>74</v>
      </c>
      <c r="AY1390" s="225" t="s">
        <v>162</v>
      </c>
    </row>
    <row r="1391" spans="2:65" s="11" customFormat="1" ht="13.5">
      <c r="B1391" s="203"/>
      <c r="C1391" s="204"/>
      <c r="D1391" s="205" t="s">
        <v>171</v>
      </c>
      <c r="E1391" s="206" t="s">
        <v>21</v>
      </c>
      <c r="F1391" s="207" t="s">
        <v>1067</v>
      </c>
      <c r="G1391" s="204"/>
      <c r="H1391" s="208" t="s">
        <v>21</v>
      </c>
      <c r="I1391" s="209"/>
      <c r="J1391" s="204"/>
      <c r="K1391" s="204"/>
      <c r="L1391" s="210"/>
      <c r="M1391" s="211"/>
      <c r="N1391" s="212"/>
      <c r="O1391" s="212"/>
      <c r="P1391" s="212"/>
      <c r="Q1391" s="212"/>
      <c r="R1391" s="212"/>
      <c r="S1391" s="212"/>
      <c r="T1391" s="213"/>
      <c r="AT1391" s="214" t="s">
        <v>171</v>
      </c>
      <c r="AU1391" s="214" t="s">
        <v>84</v>
      </c>
      <c r="AV1391" s="11" t="s">
        <v>82</v>
      </c>
      <c r="AW1391" s="11" t="s">
        <v>37</v>
      </c>
      <c r="AX1391" s="11" t="s">
        <v>74</v>
      </c>
      <c r="AY1391" s="214" t="s">
        <v>162</v>
      </c>
    </row>
    <row r="1392" spans="2:65" s="12" customFormat="1" ht="13.5">
      <c r="B1392" s="215"/>
      <c r="C1392" s="216"/>
      <c r="D1392" s="205" t="s">
        <v>171</v>
      </c>
      <c r="E1392" s="217" t="s">
        <v>21</v>
      </c>
      <c r="F1392" s="218" t="s">
        <v>2550</v>
      </c>
      <c r="G1392" s="216"/>
      <c r="H1392" s="219">
        <v>13.4</v>
      </c>
      <c r="I1392" s="220"/>
      <c r="J1392" s="216"/>
      <c r="K1392" s="216"/>
      <c r="L1392" s="221"/>
      <c r="M1392" s="222"/>
      <c r="N1392" s="223"/>
      <c r="O1392" s="223"/>
      <c r="P1392" s="223"/>
      <c r="Q1392" s="223"/>
      <c r="R1392" s="223"/>
      <c r="S1392" s="223"/>
      <c r="T1392" s="224"/>
      <c r="AT1392" s="225" t="s">
        <v>171</v>
      </c>
      <c r="AU1392" s="225" t="s">
        <v>84</v>
      </c>
      <c r="AV1392" s="12" t="s">
        <v>84</v>
      </c>
      <c r="AW1392" s="12" t="s">
        <v>37</v>
      </c>
      <c r="AX1392" s="12" t="s">
        <v>74</v>
      </c>
      <c r="AY1392" s="225" t="s">
        <v>162</v>
      </c>
    </row>
    <row r="1393" spans="2:51" s="11" customFormat="1" ht="13.5">
      <c r="B1393" s="203"/>
      <c r="C1393" s="204"/>
      <c r="D1393" s="205" t="s">
        <v>171</v>
      </c>
      <c r="E1393" s="206" t="s">
        <v>21</v>
      </c>
      <c r="F1393" s="207" t="s">
        <v>1069</v>
      </c>
      <c r="G1393" s="204"/>
      <c r="H1393" s="208" t="s">
        <v>21</v>
      </c>
      <c r="I1393" s="209"/>
      <c r="J1393" s="204"/>
      <c r="K1393" s="204"/>
      <c r="L1393" s="210"/>
      <c r="M1393" s="211"/>
      <c r="N1393" s="212"/>
      <c r="O1393" s="212"/>
      <c r="P1393" s="212"/>
      <c r="Q1393" s="212"/>
      <c r="R1393" s="212"/>
      <c r="S1393" s="212"/>
      <c r="T1393" s="213"/>
      <c r="AT1393" s="214" t="s">
        <v>171</v>
      </c>
      <c r="AU1393" s="214" t="s">
        <v>84</v>
      </c>
      <c r="AV1393" s="11" t="s">
        <v>82</v>
      </c>
      <c r="AW1393" s="11" t="s">
        <v>37</v>
      </c>
      <c r="AX1393" s="11" t="s">
        <v>74</v>
      </c>
      <c r="AY1393" s="214" t="s">
        <v>162</v>
      </c>
    </row>
    <row r="1394" spans="2:51" s="12" customFormat="1" ht="13.5">
      <c r="B1394" s="215"/>
      <c r="C1394" s="216"/>
      <c r="D1394" s="205" t="s">
        <v>171</v>
      </c>
      <c r="E1394" s="217" t="s">
        <v>21</v>
      </c>
      <c r="F1394" s="218" t="s">
        <v>2551</v>
      </c>
      <c r="G1394" s="216"/>
      <c r="H1394" s="219">
        <v>10</v>
      </c>
      <c r="I1394" s="220"/>
      <c r="J1394" s="216"/>
      <c r="K1394" s="216"/>
      <c r="L1394" s="221"/>
      <c r="M1394" s="222"/>
      <c r="N1394" s="223"/>
      <c r="O1394" s="223"/>
      <c r="P1394" s="223"/>
      <c r="Q1394" s="223"/>
      <c r="R1394" s="223"/>
      <c r="S1394" s="223"/>
      <c r="T1394" s="224"/>
      <c r="AT1394" s="225" t="s">
        <v>171</v>
      </c>
      <c r="AU1394" s="225" t="s">
        <v>84</v>
      </c>
      <c r="AV1394" s="12" t="s">
        <v>84</v>
      </c>
      <c r="AW1394" s="12" t="s">
        <v>37</v>
      </c>
      <c r="AX1394" s="12" t="s">
        <v>74</v>
      </c>
      <c r="AY1394" s="225" t="s">
        <v>162</v>
      </c>
    </row>
    <row r="1395" spans="2:51" s="11" customFormat="1" ht="13.5">
      <c r="B1395" s="203"/>
      <c r="C1395" s="204"/>
      <c r="D1395" s="205" t="s">
        <v>171</v>
      </c>
      <c r="E1395" s="206" t="s">
        <v>21</v>
      </c>
      <c r="F1395" s="207" t="s">
        <v>1070</v>
      </c>
      <c r="G1395" s="204"/>
      <c r="H1395" s="208" t="s">
        <v>21</v>
      </c>
      <c r="I1395" s="209"/>
      <c r="J1395" s="204"/>
      <c r="K1395" s="204"/>
      <c r="L1395" s="210"/>
      <c r="M1395" s="211"/>
      <c r="N1395" s="212"/>
      <c r="O1395" s="212"/>
      <c r="P1395" s="212"/>
      <c r="Q1395" s="212"/>
      <c r="R1395" s="212"/>
      <c r="S1395" s="212"/>
      <c r="T1395" s="213"/>
      <c r="AT1395" s="214" t="s">
        <v>171</v>
      </c>
      <c r="AU1395" s="214" t="s">
        <v>84</v>
      </c>
      <c r="AV1395" s="11" t="s">
        <v>82</v>
      </c>
      <c r="AW1395" s="11" t="s">
        <v>37</v>
      </c>
      <c r="AX1395" s="11" t="s">
        <v>74</v>
      </c>
      <c r="AY1395" s="214" t="s">
        <v>162</v>
      </c>
    </row>
    <row r="1396" spans="2:51" s="12" customFormat="1" ht="13.5">
      <c r="B1396" s="215"/>
      <c r="C1396" s="216"/>
      <c r="D1396" s="205" t="s">
        <v>171</v>
      </c>
      <c r="E1396" s="217" t="s">
        <v>21</v>
      </c>
      <c r="F1396" s="218" t="s">
        <v>2552</v>
      </c>
      <c r="G1396" s="216"/>
      <c r="H1396" s="219">
        <v>13.36</v>
      </c>
      <c r="I1396" s="220"/>
      <c r="J1396" s="216"/>
      <c r="K1396" s="216"/>
      <c r="L1396" s="221"/>
      <c r="M1396" s="222"/>
      <c r="N1396" s="223"/>
      <c r="O1396" s="223"/>
      <c r="P1396" s="223"/>
      <c r="Q1396" s="223"/>
      <c r="R1396" s="223"/>
      <c r="S1396" s="223"/>
      <c r="T1396" s="224"/>
      <c r="AT1396" s="225" t="s">
        <v>171</v>
      </c>
      <c r="AU1396" s="225" t="s">
        <v>84</v>
      </c>
      <c r="AV1396" s="12" t="s">
        <v>84</v>
      </c>
      <c r="AW1396" s="12" t="s">
        <v>37</v>
      </c>
      <c r="AX1396" s="12" t="s">
        <v>74</v>
      </c>
      <c r="AY1396" s="225" t="s">
        <v>162</v>
      </c>
    </row>
    <row r="1397" spans="2:51" s="11" customFormat="1" ht="13.5">
      <c r="B1397" s="203"/>
      <c r="C1397" s="204"/>
      <c r="D1397" s="205" t="s">
        <v>171</v>
      </c>
      <c r="E1397" s="206" t="s">
        <v>21</v>
      </c>
      <c r="F1397" s="207" t="s">
        <v>1071</v>
      </c>
      <c r="G1397" s="204"/>
      <c r="H1397" s="208" t="s">
        <v>21</v>
      </c>
      <c r="I1397" s="209"/>
      <c r="J1397" s="204"/>
      <c r="K1397" s="204"/>
      <c r="L1397" s="210"/>
      <c r="M1397" s="211"/>
      <c r="N1397" s="212"/>
      <c r="O1397" s="212"/>
      <c r="P1397" s="212"/>
      <c r="Q1397" s="212"/>
      <c r="R1397" s="212"/>
      <c r="S1397" s="212"/>
      <c r="T1397" s="213"/>
      <c r="AT1397" s="214" t="s">
        <v>171</v>
      </c>
      <c r="AU1397" s="214" t="s">
        <v>84</v>
      </c>
      <c r="AV1397" s="11" t="s">
        <v>82</v>
      </c>
      <c r="AW1397" s="11" t="s">
        <v>37</v>
      </c>
      <c r="AX1397" s="11" t="s">
        <v>74</v>
      </c>
      <c r="AY1397" s="214" t="s">
        <v>162</v>
      </c>
    </row>
    <row r="1398" spans="2:51" s="12" customFormat="1" ht="13.5">
      <c r="B1398" s="215"/>
      <c r="C1398" s="216"/>
      <c r="D1398" s="205" t="s">
        <v>171</v>
      </c>
      <c r="E1398" s="217" t="s">
        <v>21</v>
      </c>
      <c r="F1398" s="218" t="s">
        <v>2553</v>
      </c>
      <c r="G1398" s="216"/>
      <c r="H1398" s="219">
        <v>9.9600000000000009</v>
      </c>
      <c r="I1398" s="220"/>
      <c r="J1398" s="216"/>
      <c r="K1398" s="216"/>
      <c r="L1398" s="221"/>
      <c r="M1398" s="222"/>
      <c r="N1398" s="223"/>
      <c r="O1398" s="223"/>
      <c r="P1398" s="223"/>
      <c r="Q1398" s="223"/>
      <c r="R1398" s="223"/>
      <c r="S1398" s="223"/>
      <c r="T1398" s="224"/>
      <c r="AT1398" s="225" t="s">
        <v>171</v>
      </c>
      <c r="AU1398" s="225" t="s">
        <v>84</v>
      </c>
      <c r="AV1398" s="12" t="s">
        <v>84</v>
      </c>
      <c r="AW1398" s="12" t="s">
        <v>37</v>
      </c>
      <c r="AX1398" s="12" t="s">
        <v>74</v>
      </c>
      <c r="AY1398" s="225" t="s">
        <v>162</v>
      </c>
    </row>
    <row r="1399" spans="2:51" s="11" customFormat="1" ht="13.5">
      <c r="B1399" s="203"/>
      <c r="C1399" s="204"/>
      <c r="D1399" s="205" t="s">
        <v>171</v>
      </c>
      <c r="E1399" s="206" t="s">
        <v>21</v>
      </c>
      <c r="F1399" s="207" t="s">
        <v>492</v>
      </c>
      <c r="G1399" s="204"/>
      <c r="H1399" s="208" t="s">
        <v>21</v>
      </c>
      <c r="I1399" s="209"/>
      <c r="J1399" s="204"/>
      <c r="K1399" s="204"/>
      <c r="L1399" s="210"/>
      <c r="M1399" s="211"/>
      <c r="N1399" s="212"/>
      <c r="O1399" s="212"/>
      <c r="P1399" s="212"/>
      <c r="Q1399" s="212"/>
      <c r="R1399" s="212"/>
      <c r="S1399" s="212"/>
      <c r="T1399" s="213"/>
      <c r="AT1399" s="214" t="s">
        <v>171</v>
      </c>
      <c r="AU1399" s="214" t="s">
        <v>84</v>
      </c>
      <c r="AV1399" s="11" t="s">
        <v>82</v>
      </c>
      <c r="AW1399" s="11" t="s">
        <v>37</v>
      </c>
      <c r="AX1399" s="11" t="s">
        <v>74</v>
      </c>
      <c r="AY1399" s="214" t="s">
        <v>162</v>
      </c>
    </row>
    <row r="1400" spans="2:51" s="11" customFormat="1" ht="13.5">
      <c r="B1400" s="203"/>
      <c r="C1400" s="204"/>
      <c r="D1400" s="205" t="s">
        <v>171</v>
      </c>
      <c r="E1400" s="206" t="s">
        <v>21</v>
      </c>
      <c r="F1400" s="207" t="s">
        <v>1076</v>
      </c>
      <c r="G1400" s="204"/>
      <c r="H1400" s="208" t="s">
        <v>21</v>
      </c>
      <c r="I1400" s="209"/>
      <c r="J1400" s="204"/>
      <c r="K1400" s="204"/>
      <c r="L1400" s="210"/>
      <c r="M1400" s="211"/>
      <c r="N1400" s="212"/>
      <c r="O1400" s="212"/>
      <c r="P1400" s="212"/>
      <c r="Q1400" s="212"/>
      <c r="R1400" s="212"/>
      <c r="S1400" s="212"/>
      <c r="T1400" s="213"/>
      <c r="AT1400" s="214" t="s">
        <v>171</v>
      </c>
      <c r="AU1400" s="214" t="s">
        <v>84</v>
      </c>
      <c r="AV1400" s="11" t="s">
        <v>82</v>
      </c>
      <c r="AW1400" s="11" t="s">
        <v>37</v>
      </c>
      <c r="AX1400" s="11" t="s">
        <v>74</v>
      </c>
      <c r="AY1400" s="214" t="s">
        <v>162</v>
      </c>
    </row>
    <row r="1401" spans="2:51" s="12" customFormat="1" ht="13.5">
      <c r="B1401" s="215"/>
      <c r="C1401" s="216"/>
      <c r="D1401" s="205" t="s">
        <v>171</v>
      </c>
      <c r="E1401" s="217" t="s">
        <v>21</v>
      </c>
      <c r="F1401" s="218" t="s">
        <v>2554</v>
      </c>
      <c r="G1401" s="216"/>
      <c r="H1401" s="219">
        <v>14.28</v>
      </c>
      <c r="I1401" s="220"/>
      <c r="J1401" s="216"/>
      <c r="K1401" s="216"/>
      <c r="L1401" s="221"/>
      <c r="M1401" s="222"/>
      <c r="N1401" s="223"/>
      <c r="O1401" s="223"/>
      <c r="P1401" s="223"/>
      <c r="Q1401" s="223"/>
      <c r="R1401" s="223"/>
      <c r="S1401" s="223"/>
      <c r="T1401" s="224"/>
      <c r="AT1401" s="225" t="s">
        <v>171</v>
      </c>
      <c r="AU1401" s="225" t="s">
        <v>84</v>
      </c>
      <c r="AV1401" s="12" t="s">
        <v>84</v>
      </c>
      <c r="AW1401" s="12" t="s">
        <v>37</v>
      </c>
      <c r="AX1401" s="12" t="s">
        <v>74</v>
      </c>
      <c r="AY1401" s="225" t="s">
        <v>162</v>
      </c>
    </row>
    <row r="1402" spans="2:51" s="11" customFormat="1" ht="13.5">
      <c r="B1402" s="203"/>
      <c r="C1402" s="204"/>
      <c r="D1402" s="205" t="s">
        <v>171</v>
      </c>
      <c r="E1402" s="206" t="s">
        <v>21</v>
      </c>
      <c r="F1402" s="207" t="s">
        <v>1078</v>
      </c>
      <c r="G1402" s="204"/>
      <c r="H1402" s="208" t="s">
        <v>21</v>
      </c>
      <c r="I1402" s="209"/>
      <c r="J1402" s="204"/>
      <c r="K1402" s="204"/>
      <c r="L1402" s="210"/>
      <c r="M1402" s="211"/>
      <c r="N1402" s="212"/>
      <c r="O1402" s="212"/>
      <c r="P1402" s="212"/>
      <c r="Q1402" s="212"/>
      <c r="R1402" s="212"/>
      <c r="S1402" s="212"/>
      <c r="T1402" s="213"/>
      <c r="AT1402" s="214" t="s">
        <v>171</v>
      </c>
      <c r="AU1402" s="214" t="s">
        <v>84</v>
      </c>
      <c r="AV1402" s="11" t="s">
        <v>82</v>
      </c>
      <c r="AW1402" s="11" t="s">
        <v>37</v>
      </c>
      <c r="AX1402" s="11" t="s">
        <v>74</v>
      </c>
      <c r="AY1402" s="214" t="s">
        <v>162</v>
      </c>
    </row>
    <row r="1403" spans="2:51" s="12" customFormat="1" ht="13.5">
      <c r="B1403" s="215"/>
      <c r="C1403" s="216"/>
      <c r="D1403" s="205" t="s">
        <v>171</v>
      </c>
      <c r="E1403" s="217" t="s">
        <v>21</v>
      </c>
      <c r="F1403" s="218" t="s">
        <v>2555</v>
      </c>
      <c r="G1403" s="216"/>
      <c r="H1403" s="219">
        <v>9.1999999999999993</v>
      </c>
      <c r="I1403" s="220"/>
      <c r="J1403" s="216"/>
      <c r="K1403" s="216"/>
      <c r="L1403" s="221"/>
      <c r="M1403" s="222"/>
      <c r="N1403" s="223"/>
      <c r="O1403" s="223"/>
      <c r="P1403" s="223"/>
      <c r="Q1403" s="223"/>
      <c r="R1403" s="223"/>
      <c r="S1403" s="223"/>
      <c r="T1403" s="224"/>
      <c r="AT1403" s="225" t="s">
        <v>171</v>
      </c>
      <c r="AU1403" s="225" t="s">
        <v>84</v>
      </c>
      <c r="AV1403" s="12" t="s">
        <v>84</v>
      </c>
      <c r="AW1403" s="12" t="s">
        <v>37</v>
      </c>
      <c r="AX1403" s="12" t="s">
        <v>74</v>
      </c>
      <c r="AY1403" s="225" t="s">
        <v>162</v>
      </c>
    </row>
    <row r="1404" spans="2:51" s="11" customFormat="1" ht="13.5">
      <c r="B1404" s="203"/>
      <c r="C1404" s="204"/>
      <c r="D1404" s="205" t="s">
        <v>171</v>
      </c>
      <c r="E1404" s="206" t="s">
        <v>21</v>
      </c>
      <c r="F1404" s="207" t="s">
        <v>1080</v>
      </c>
      <c r="G1404" s="204"/>
      <c r="H1404" s="208" t="s">
        <v>21</v>
      </c>
      <c r="I1404" s="209"/>
      <c r="J1404" s="204"/>
      <c r="K1404" s="204"/>
      <c r="L1404" s="210"/>
      <c r="M1404" s="211"/>
      <c r="N1404" s="212"/>
      <c r="O1404" s="212"/>
      <c r="P1404" s="212"/>
      <c r="Q1404" s="212"/>
      <c r="R1404" s="212"/>
      <c r="S1404" s="212"/>
      <c r="T1404" s="213"/>
      <c r="AT1404" s="214" t="s">
        <v>171</v>
      </c>
      <c r="AU1404" s="214" t="s">
        <v>84</v>
      </c>
      <c r="AV1404" s="11" t="s">
        <v>82</v>
      </c>
      <c r="AW1404" s="11" t="s">
        <v>37</v>
      </c>
      <c r="AX1404" s="11" t="s">
        <v>74</v>
      </c>
      <c r="AY1404" s="214" t="s">
        <v>162</v>
      </c>
    </row>
    <row r="1405" spans="2:51" s="12" customFormat="1" ht="13.5">
      <c r="B1405" s="215"/>
      <c r="C1405" s="216"/>
      <c r="D1405" s="205" t="s">
        <v>171</v>
      </c>
      <c r="E1405" s="217" t="s">
        <v>21</v>
      </c>
      <c r="F1405" s="218" t="s">
        <v>2555</v>
      </c>
      <c r="G1405" s="216"/>
      <c r="H1405" s="219">
        <v>9.1999999999999993</v>
      </c>
      <c r="I1405" s="220"/>
      <c r="J1405" s="216"/>
      <c r="K1405" s="216"/>
      <c r="L1405" s="221"/>
      <c r="M1405" s="222"/>
      <c r="N1405" s="223"/>
      <c r="O1405" s="223"/>
      <c r="P1405" s="223"/>
      <c r="Q1405" s="223"/>
      <c r="R1405" s="223"/>
      <c r="S1405" s="223"/>
      <c r="T1405" s="224"/>
      <c r="AT1405" s="225" t="s">
        <v>171</v>
      </c>
      <c r="AU1405" s="225" t="s">
        <v>84</v>
      </c>
      <c r="AV1405" s="12" t="s">
        <v>84</v>
      </c>
      <c r="AW1405" s="12" t="s">
        <v>37</v>
      </c>
      <c r="AX1405" s="12" t="s">
        <v>74</v>
      </c>
      <c r="AY1405" s="225" t="s">
        <v>162</v>
      </c>
    </row>
    <row r="1406" spans="2:51" s="11" customFormat="1" ht="13.5">
      <c r="B1406" s="203"/>
      <c r="C1406" s="204"/>
      <c r="D1406" s="205" t="s">
        <v>171</v>
      </c>
      <c r="E1406" s="206" t="s">
        <v>21</v>
      </c>
      <c r="F1406" s="207" t="s">
        <v>1081</v>
      </c>
      <c r="G1406" s="204"/>
      <c r="H1406" s="208" t="s">
        <v>21</v>
      </c>
      <c r="I1406" s="209"/>
      <c r="J1406" s="204"/>
      <c r="K1406" s="204"/>
      <c r="L1406" s="210"/>
      <c r="M1406" s="211"/>
      <c r="N1406" s="212"/>
      <c r="O1406" s="212"/>
      <c r="P1406" s="212"/>
      <c r="Q1406" s="212"/>
      <c r="R1406" s="212"/>
      <c r="S1406" s="212"/>
      <c r="T1406" s="213"/>
      <c r="AT1406" s="214" t="s">
        <v>171</v>
      </c>
      <c r="AU1406" s="214" t="s">
        <v>84</v>
      </c>
      <c r="AV1406" s="11" t="s">
        <v>82</v>
      </c>
      <c r="AW1406" s="11" t="s">
        <v>37</v>
      </c>
      <c r="AX1406" s="11" t="s">
        <v>74</v>
      </c>
      <c r="AY1406" s="214" t="s">
        <v>162</v>
      </c>
    </row>
    <row r="1407" spans="2:51" s="12" customFormat="1" ht="13.5">
      <c r="B1407" s="215"/>
      <c r="C1407" s="216"/>
      <c r="D1407" s="205" t="s">
        <v>171</v>
      </c>
      <c r="E1407" s="217" t="s">
        <v>21</v>
      </c>
      <c r="F1407" s="218" t="s">
        <v>2556</v>
      </c>
      <c r="G1407" s="216"/>
      <c r="H1407" s="219">
        <v>18</v>
      </c>
      <c r="I1407" s="220"/>
      <c r="J1407" s="216"/>
      <c r="K1407" s="216"/>
      <c r="L1407" s="221"/>
      <c r="M1407" s="222"/>
      <c r="N1407" s="223"/>
      <c r="O1407" s="223"/>
      <c r="P1407" s="223"/>
      <c r="Q1407" s="223"/>
      <c r="R1407" s="223"/>
      <c r="S1407" s="223"/>
      <c r="T1407" s="224"/>
      <c r="AT1407" s="225" t="s">
        <v>171</v>
      </c>
      <c r="AU1407" s="225" t="s">
        <v>84</v>
      </c>
      <c r="AV1407" s="12" t="s">
        <v>84</v>
      </c>
      <c r="AW1407" s="12" t="s">
        <v>37</v>
      </c>
      <c r="AX1407" s="12" t="s">
        <v>74</v>
      </c>
      <c r="AY1407" s="225" t="s">
        <v>162</v>
      </c>
    </row>
    <row r="1408" spans="2:51" s="11" customFormat="1" ht="13.5">
      <c r="B1408" s="203"/>
      <c r="C1408" s="204"/>
      <c r="D1408" s="205" t="s">
        <v>171</v>
      </c>
      <c r="E1408" s="206" t="s">
        <v>21</v>
      </c>
      <c r="F1408" s="207" t="s">
        <v>1083</v>
      </c>
      <c r="G1408" s="204"/>
      <c r="H1408" s="208" t="s">
        <v>21</v>
      </c>
      <c r="I1408" s="209"/>
      <c r="J1408" s="204"/>
      <c r="K1408" s="204"/>
      <c r="L1408" s="210"/>
      <c r="M1408" s="211"/>
      <c r="N1408" s="212"/>
      <c r="O1408" s="212"/>
      <c r="P1408" s="212"/>
      <c r="Q1408" s="212"/>
      <c r="R1408" s="212"/>
      <c r="S1408" s="212"/>
      <c r="T1408" s="213"/>
      <c r="AT1408" s="214" t="s">
        <v>171</v>
      </c>
      <c r="AU1408" s="214" t="s">
        <v>84</v>
      </c>
      <c r="AV1408" s="11" t="s">
        <v>82</v>
      </c>
      <c r="AW1408" s="11" t="s">
        <v>37</v>
      </c>
      <c r="AX1408" s="11" t="s">
        <v>74</v>
      </c>
      <c r="AY1408" s="214" t="s">
        <v>162</v>
      </c>
    </row>
    <row r="1409" spans="2:51" s="12" customFormat="1" ht="13.5">
      <c r="B1409" s="215"/>
      <c r="C1409" s="216"/>
      <c r="D1409" s="205" t="s">
        <v>171</v>
      </c>
      <c r="E1409" s="217" t="s">
        <v>21</v>
      </c>
      <c r="F1409" s="218" t="s">
        <v>2555</v>
      </c>
      <c r="G1409" s="216"/>
      <c r="H1409" s="219">
        <v>9.1999999999999993</v>
      </c>
      <c r="I1409" s="220"/>
      <c r="J1409" s="216"/>
      <c r="K1409" s="216"/>
      <c r="L1409" s="221"/>
      <c r="M1409" s="222"/>
      <c r="N1409" s="223"/>
      <c r="O1409" s="223"/>
      <c r="P1409" s="223"/>
      <c r="Q1409" s="223"/>
      <c r="R1409" s="223"/>
      <c r="S1409" s="223"/>
      <c r="T1409" s="224"/>
      <c r="AT1409" s="225" t="s">
        <v>171</v>
      </c>
      <c r="AU1409" s="225" t="s">
        <v>84</v>
      </c>
      <c r="AV1409" s="12" t="s">
        <v>84</v>
      </c>
      <c r="AW1409" s="12" t="s">
        <v>37</v>
      </c>
      <c r="AX1409" s="12" t="s">
        <v>74</v>
      </c>
      <c r="AY1409" s="225" t="s">
        <v>162</v>
      </c>
    </row>
    <row r="1410" spans="2:51" s="11" customFormat="1" ht="13.5">
      <c r="B1410" s="203"/>
      <c r="C1410" s="204"/>
      <c r="D1410" s="205" t="s">
        <v>171</v>
      </c>
      <c r="E1410" s="206" t="s">
        <v>21</v>
      </c>
      <c r="F1410" s="207" t="s">
        <v>1084</v>
      </c>
      <c r="G1410" s="204"/>
      <c r="H1410" s="208" t="s">
        <v>21</v>
      </c>
      <c r="I1410" s="209"/>
      <c r="J1410" s="204"/>
      <c r="K1410" s="204"/>
      <c r="L1410" s="210"/>
      <c r="M1410" s="211"/>
      <c r="N1410" s="212"/>
      <c r="O1410" s="212"/>
      <c r="P1410" s="212"/>
      <c r="Q1410" s="212"/>
      <c r="R1410" s="212"/>
      <c r="S1410" s="212"/>
      <c r="T1410" s="213"/>
      <c r="AT1410" s="214" t="s">
        <v>171</v>
      </c>
      <c r="AU1410" s="214" t="s">
        <v>84</v>
      </c>
      <c r="AV1410" s="11" t="s">
        <v>82</v>
      </c>
      <c r="AW1410" s="11" t="s">
        <v>37</v>
      </c>
      <c r="AX1410" s="11" t="s">
        <v>74</v>
      </c>
      <c r="AY1410" s="214" t="s">
        <v>162</v>
      </c>
    </row>
    <row r="1411" spans="2:51" s="12" customFormat="1" ht="13.5">
      <c r="B1411" s="215"/>
      <c r="C1411" s="216"/>
      <c r="D1411" s="205" t="s">
        <v>171</v>
      </c>
      <c r="E1411" s="217" t="s">
        <v>21</v>
      </c>
      <c r="F1411" s="218" t="s">
        <v>2557</v>
      </c>
      <c r="G1411" s="216"/>
      <c r="H1411" s="219">
        <v>12.92</v>
      </c>
      <c r="I1411" s="220"/>
      <c r="J1411" s="216"/>
      <c r="K1411" s="216"/>
      <c r="L1411" s="221"/>
      <c r="M1411" s="222"/>
      <c r="N1411" s="223"/>
      <c r="O1411" s="223"/>
      <c r="P1411" s="223"/>
      <c r="Q1411" s="223"/>
      <c r="R1411" s="223"/>
      <c r="S1411" s="223"/>
      <c r="T1411" s="224"/>
      <c r="AT1411" s="225" t="s">
        <v>171</v>
      </c>
      <c r="AU1411" s="225" t="s">
        <v>84</v>
      </c>
      <c r="AV1411" s="12" t="s">
        <v>84</v>
      </c>
      <c r="AW1411" s="12" t="s">
        <v>37</v>
      </c>
      <c r="AX1411" s="12" t="s">
        <v>74</v>
      </c>
      <c r="AY1411" s="225" t="s">
        <v>162</v>
      </c>
    </row>
    <row r="1412" spans="2:51" s="11" customFormat="1" ht="13.5">
      <c r="B1412" s="203"/>
      <c r="C1412" s="204"/>
      <c r="D1412" s="205" t="s">
        <v>171</v>
      </c>
      <c r="E1412" s="206" t="s">
        <v>21</v>
      </c>
      <c r="F1412" s="207" t="s">
        <v>495</v>
      </c>
      <c r="G1412" s="204"/>
      <c r="H1412" s="208" t="s">
        <v>21</v>
      </c>
      <c r="I1412" s="209"/>
      <c r="J1412" s="204"/>
      <c r="K1412" s="204"/>
      <c r="L1412" s="210"/>
      <c r="M1412" s="211"/>
      <c r="N1412" s="212"/>
      <c r="O1412" s="212"/>
      <c r="P1412" s="212"/>
      <c r="Q1412" s="212"/>
      <c r="R1412" s="212"/>
      <c r="S1412" s="212"/>
      <c r="T1412" s="213"/>
      <c r="AT1412" s="214" t="s">
        <v>171</v>
      </c>
      <c r="AU1412" s="214" t="s">
        <v>84</v>
      </c>
      <c r="AV1412" s="11" t="s">
        <v>82</v>
      </c>
      <c r="AW1412" s="11" t="s">
        <v>37</v>
      </c>
      <c r="AX1412" s="11" t="s">
        <v>74</v>
      </c>
      <c r="AY1412" s="214" t="s">
        <v>162</v>
      </c>
    </row>
    <row r="1413" spans="2:51" s="11" customFormat="1" ht="13.5">
      <c r="B1413" s="203"/>
      <c r="C1413" s="204"/>
      <c r="D1413" s="205" t="s">
        <v>171</v>
      </c>
      <c r="E1413" s="206" t="s">
        <v>21</v>
      </c>
      <c r="F1413" s="207" t="s">
        <v>1102</v>
      </c>
      <c r="G1413" s="204"/>
      <c r="H1413" s="208" t="s">
        <v>21</v>
      </c>
      <c r="I1413" s="209"/>
      <c r="J1413" s="204"/>
      <c r="K1413" s="204"/>
      <c r="L1413" s="210"/>
      <c r="M1413" s="211"/>
      <c r="N1413" s="212"/>
      <c r="O1413" s="212"/>
      <c r="P1413" s="212"/>
      <c r="Q1413" s="212"/>
      <c r="R1413" s="212"/>
      <c r="S1413" s="212"/>
      <c r="T1413" s="213"/>
      <c r="AT1413" s="214" t="s">
        <v>171</v>
      </c>
      <c r="AU1413" s="214" t="s">
        <v>84</v>
      </c>
      <c r="AV1413" s="11" t="s">
        <v>82</v>
      </c>
      <c r="AW1413" s="11" t="s">
        <v>37</v>
      </c>
      <c r="AX1413" s="11" t="s">
        <v>74</v>
      </c>
      <c r="AY1413" s="214" t="s">
        <v>162</v>
      </c>
    </row>
    <row r="1414" spans="2:51" s="12" customFormat="1" ht="13.5">
      <c r="B1414" s="215"/>
      <c r="C1414" s="216"/>
      <c r="D1414" s="205" t="s">
        <v>171</v>
      </c>
      <c r="E1414" s="217" t="s">
        <v>21</v>
      </c>
      <c r="F1414" s="218" t="s">
        <v>2558</v>
      </c>
      <c r="G1414" s="216"/>
      <c r="H1414" s="219">
        <v>8.8000000000000007</v>
      </c>
      <c r="I1414" s="220"/>
      <c r="J1414" s="216"/>
      <c r="K1414" s="216"/>
      <c r="L1414" s="221"/>
      <c r="M1414" s="222"/>
      <c r="N1414" s="223"/>
      <c r="O1414" s="223"/>
      <c r="P1414" s="223"/>
      <c r="Q1414" s="223"/>
      <c r="R1414" s="223"/>
      <c r="S1414" s="223"/>
      <c r="T1414" s="224"/>
      <c r="AT1414" s="225" t="s">
        <v>171</v>
      </c>
      <c r="AU1414" s="225" t="s">
        <v>84</v>
      </c>
      <c r="AV1414" s="12" t="s">
        <v>84</v>
      </c>
      <c r="AW1414" s="12" t="s">
        <v>37</v>
      </c>
      <c r="AX1414" s="12" t="s">
        <v>74</v>
      </c>
      <c r="AY1414" s="225" t="s">
        <v>162</v>
      </c>
    </row>
    <row r="1415" spans="2:51" s="11" customFormat="1" ht="13.5">
      <c r="B1415" s="203"/>
      <c r="C1415" s="204"/>
      <c r="D1415" s="205" t="s">
        <v>171</v>
      </c>
      <c r="E1415" s="206" t="s">
        <v>21</v>
      </c>
      <c r="F1415" s="207" t="s">
        <v>1104</v>
      </c>
      <c r="G1415" s="204"/>
      <c r="H1415" s="208" t="s">
        <v>21</v>
      </c>
      <c r="I1415" s="209"/>
      <c r="J1415" s="204"/>
      <c r="K1415" s="204"/>
      <c r="L1415" s="210"/>
      <c r="M1415" s="211"/>
      <c r="N1415" s="212"/>
      <c r="O1415" s="212"/>
      <c r="P1415" s="212"/>
      <c r="Q1415" s="212"/>
      <c r="R1415" s="212"/>
      <c r="S1415" s="212"/>
      <c r="T1415" s="213"/>
      <c r="AT1415" s="214" t="s">
        <v>171</v>
      </c>
      <c r="AU1415" s="214" t="s">
        <v>84</v>
      </c>
      <c r="AV1415" s="11" t="s">
        <v>82</v>
      </c>
      <c r="AW1415" s="11" t="s">
        <v>37</v>
      </c>
      <c r="AX1415" s="11" t="s">
        <v>74</v>
      </c>
      <c r="AY1415" s="214" t="s">
        <v>162</v>
      </c>
    </row>
    <row r="1416" spans="2:51" s="12" customFormat="1" ht="13.5">
      <c r="B1416" s="215"/>
      <c r="C1416" s="216"/>
      <c r="D1416" s="205" t="s">
        <v>171</v>
      </c>
      <c r="E1416" s="217" t="s">
        <v>21</v>
      </c>
      <c r="F1416" s="218" t="s">
        <v>2558</v>
      </c>
      <c r="G1416" s="216"/>
      <c r="H1416" s="219">
        <v>8.8000000000000007</v>
      </c>
      <c r="I1416" s="220"/>
      <c r="J1416" s="216"/>
      <c r="K1416" s="216"/>
      <c r="L1416" s="221"/>
      <c r="M1416" s="222"/>
      <c r="N1416" s="223"/>
      <c r="O1416" s="223"/>
      <c r="P1416" s="223"/>
      <c r="Q1416" s="223"/>
      <c r="R1416" s="223"/>
      <c r="S1416" s="223"/>
      <c r="T1416" s="224"/>
      <c r="AT1416" s="225" t="s">
        <v>171</v>
      </c>
      <c r="AU1416" s="225" t="s">
        <v>84</v>
      </c>
      <c r="AV1416" s="12" t="s">
        <v>84</v>
      </c>
      <c r="AW1416" s="12" t="s">
        <v>37</v>
      </c>
      <c r="AX1416" s="12" t="s">
        <v>74</v>
      </c>
      <c r="AY1416" s="225" t="s">
        <v>162</v>
      </c>
    </row>
    <row r="1417" spans="2:51" s="11" customFormat="1" ht="13.5">
      <c r="B1417" s="203"/>
      <c r="C1417" s="204"/>
      <c r="D1417" s="205" t="s">
        <v>171</v>
      </c>
      <c r="E1417" s="206" t="s">
        <v>21</v>
      </c>
      <c r="F1417" s="207" t="s">
        <v>1105</v>
      </c>
      <c r="G1417" s="204"/>
      <c r="H1417" s="208" t="s">
        <v>21</v>
      </c>
      <c r="I1417" s="209"/>
      <c r="J1417" s="204"/>
      <c r="K1417" s="204"/>
      <c r="L1417" s="210"/>
      <c r="M1417" s="211"/>
      <c r="N1417" s="212"/>
      <c r="O1417" s="212"/>
      <c r="P1417" s="212"/>
      <c r="Q1417" s="212"/>
      <c r="R1417" s="212"/>
      <c r="S1417" s="212"/>
      <c r="T1417" s="213"/>
      <c r="AT1417" s="214" t="s">
        <v>171</v>
      </c>
      <c r="AU1417" s="214" t="s">
        <v>84</v>
      </c>
      <c r="AV1417" s="11" t="s">
        <v>82</v>
      </c>
      <c r="AW1417" s="11" t="s">
        <v>37</v>
      </c>
      <c r="AX1417" s="11" t="s">
        <v>74</v>
      </c>
      <c r="AY1417" s="214" t="s">
        <v>162</v>
      </c>
    </row>
    <row r="1418" spans="2:51" s="12" customFormat="1" ht="13.5">
      <c r="B1418" s="215"/>
      <c r="C1418" s="216"/>
      <c r="D1418" s="205" t="s">
        <v>171</v>
      </c>
      <c r="E1418" s="217" t="s">
        <v>21</v>
      </c>
      <c r="F1418" s="218" t="s">
        <v>2559</v>
      </c>
      <c r="G1418" s="216"/>
      <c r="H1418" s="219">
        <v>10.199999999999999</v>
      </c>
      <c r="I1418" s="220"/>
      <c r="J1418" s="216"/>
      <c r="K1418" s="216"/>
      <c r="L1418" s="221"/>
      <c r="M1418" s="222"/>
      <c r="N1418" s="223"/>
      <c r="O1418" s="223"/>
      <c r="P1418" s="223"/>
      <c r="Q1418" s="223"/>
      <c r="R1418" s="223"/>
      <c r="S1418" s="223"/>
      <c r="T1418" s="224"/>
      <c r="AT1418" s="225" t="s">
        <v>171</v>
      </c>
      <c r="AU1418" s="225" t="s">
        <v>84</v>
      </c>
      <c r="AV1418" s="12" t="s">
        <v>84</v>
      </c>
      <c r="AW1418" s="12" t="s">
        <v>37</v>
      </c>
      <c r="AX1418" s="12" t="s">
        <v>74</v>
      </c>
      <c r="AY1418" s="225" t="s">
        <v>162</v>
      </c>
    </row>
    <row r="1419" spans="2:51" s="11" customFormat="1" ht="13.5">
      <c r="B1419" s="203"/>
      <c r="C1419" s="204"/>
      <c r="D1419" s="205" t="s">
        <v>171</v>
      </c>
      <c r="E1419" s="206" t="s">
        <v>21</v>
      </c>
      <c r="F1419" s="207" t="s">
        <v>1107</v>
      </c>
      <c r="G1419" s="204"/>
      <c r="H1419" s="208" t="s">
        <v>21</v>
      </c>
      <c r="I1419" s="209"/>
      <c r="J1419" s="204"/>
      <c r="K1419" s="204"/>
      <c r="L1419" s="210"/>
      <c r="M1419" s="211"/>
      <c r="N1419" s="212"/>
      <c r="O1419" s="212"/>
      <c r="P1419" s="212"/>
      <c r="Q1419" s="212"/>
      <c r="R1419" s="212"/>
      <c r="S1419" s="212"/>
      <c r="T1419" s="213"/>
      <c r="AT1419" s="214" t="s">
        <v>171</v>
      </c>
      <c r="AU1419" s="214" t="s">
        <v>84</v>
      </c>
      <c r="AV1419" s="11" t="s">
        <v>82</v>
      </c>
      <c r="AW1419" s="11" t="s">
        <v>37</v>
      </c>
      <c r="AX1419" s="11" t="s">
        <v>74</v>
      </c>
      <c r="AY1419" s="214" t="s">
        <v>162</v>
      </c>
    </row>
    <row r="1420" spans="2:51" s="12" customFormat="1" ht="13.5">
      <c r="B1420" s="215"/>
      <c r="C1420" s="216"/>
      <c r="D1420" s="205" t="s">
        <v>171</v>
      </c>
      <c r="E1420" s="217" t="s">
        <v>21</v>
      </c>
      <c r="F1420" s="218" t="s">
        <v>2560</v>
      </c>
      <c r="G1420" s="216"/>
      <c r="H1420" s="219">
        <v>14.28</v>
      </c>
      <c r="I1420" s="220"/>
      <c r="J1420" s="216"/>
      <c r="K1420" s="216"/>
      <c r="L1420" s="221"/>
      <c r="M1420" s="222"/>
      <c r="N1420" s="223"/>
      <c r="O1420" s="223"/>
      <c r="P1420" s="223"/>
      <c r="Q1420" s="223"/>
      <c r="R1420" s="223"/>
      <c r="S1420" s="223"/>
      <c r="T1420" s="224"/>
      <c r="AT1420" s="225" t="s">
        <v>171</v>
      </c>
      <c r="AU1420" s="225" t="s">
        <v>84</v>
      </c>
      <c r="AV1420" s="12" t="s">
        <v>84</v>
      </c>
      <c r="AW1420" s="12" t="s">
        <v>37</v>
      </c>
      <c r="AX1420" s="12" t="s">
        <v>74</v>
      </c>
      <c r="AY1420" s="225" t="s">
        <v>162</v>
      </c>
    </row>
    <row r="1421" spans="2:51" s="11" customFormat="1" ht="13.5">
      <c r="B1421" s="203"/>
      <c r="C1421" s="204"/>
      <c r="D1421" s="205" t="s">
        <v>171</v>
      </c>
      <c r="E1421" s="206" t="s">
        <v>21</v>
      </c>
      <c r="F1421" s="207" t="s">
        <v>1108</v>
      </c>
      <c r="G1421" s="204"/>
      <c r="H1421" s="208" t="s">
        <v>21</v>
      </c>
      <c r="I1421" s="209"/>
      <c r="J1421" s="204"/>
      <c r="K1421" s="204"/>
      <c r="L1421" s="210"/>
      <c r="M1421" s="211"/>
      <c r="N1421" s="212"/>
      <c r="O1421" s="212"/>
      <c r="P1421" s="212"/>
      <c r="Q1421" s="212"/>
      <c r="R1421" s="212"/>
      <c r="S1421" s="212"/>
      <c r="T1421" s="213"/>
      <c r="AT1421" s="214" t="s">
        <v>171</v>
      </c>
      <c r="AU1421" s="214" t="s">
        <v>84</v>
      </c>
      <c r="AV1421" s="11" t="s">
        <v>82</v>
      </c>
      <c r="AW1421" s="11" t="s">
        <v>37</v>
      </c>
      <c r="AX1421" s="11" t="s">
        <v>74</v>
      </c>
      <c r="AY1421" s="214" t="s">
        <v>162</v>
      </c>
    </row>
    <row r="1422" spans="2:51" s="12" customFormat="1" ht="13.5">
      <c r="B1422" s="215"/>
      <c r="C1422" s="216"/>
      <c r="D1422" s="205" t="s">
        <v>171</v>
      </c>
      <c r="E1422" s="217" t="s">
        <v>21</v>
      </c>
      <c r="F1422" s="218" t="s">
        <v>2555</v>
      </c>
      <c r="G1422" s="216"/>
      <c r="H1422" s="219">
        <v>9.1999999999999993</v>
      </c>
      <c r="I1422" s="220"/>
      <c r="J1422" s="216"/>
      <c r="K1422" s="216"/>
      <c r="L1422" s="221"/>
      <c r="M1422" s="222"/>
      <c r="N1422" s="223"/>
      <c r="O1422" s="223"/>
      <c r="P1422" s="223"/>
      <c r="Q1422" s="223"/>
      <c r="R1422" s="223"/>
      <c r="S1422" s="223"/>
      <c r="T1422" s="224"/>
      <c r="AT1422" s="225" t="s">
        <v>171</v>
      </c>
      <c r="AU1422" s="225" t="s">
        <v>84</v>
      </c>
      <c r="AV1422" s="12" t="s">
        <v>84</v>
      </c>
      <c r="AW1422" s="12" t="s">
        <v>37</v>
      </c>
      <c r="AX1422" s="12" t="s">
        <v>74</v>
      </c>
      <c r="AY1422" s="225" t="s">
        <v>162</v>
      </c>
    </row>
    <row r="1423" spans="2:51" s="11" customFormat="1" ht="13.5">
      <c r="B1423" s="203"/>
      <c r="C1423" s="204"/>
      <c r="D1423" s="205" t="s">
        <v>171</v>
      </c>
      <c r="E1423" s="206" t="s">
        <v>21</v>
      </c>
      <c r="F1423" s="207" t="s">
        <v>1109</v>
      </c>
      <c r="G1423" s="204"/>
      <c r="H1423" s="208" t="s">
        <v>21</v>
      </c>
      <c r="I1423" s="209"/>
      <c r="J1423" s="204"/>
      <c r="K1423" s="204"/>
      <c r="L1423" s="210"/>
      <c r="M1423" s="211"/>
      <c r="N1423" s="212"/>
      <c r="O1423" s="212"/>
      <c r="P1423" s="212"/>
      <c r="Q1423" s="212"/>
      <c r="R1423" s="212"/>
      <c r="S1423" s="212"/>
      <c r="T1423" s="213"/>
      <c r="AT1423" s="214" t="s">
        <v>171</v>
      </c>
      <c r="AU1423" s="214" t="s">
        <v>84</v>
      </c>
      <c r="AV1423" s="11" t="s">
        <v>82</v>
      </c>
      <c r="AW1423" s="11" t="s">
        <v>37</v>
      </c>
      <c r="AX1423" s="11" t="s">
        <v>74</v>
      </c>
      <c r="AY1423" s="214" t="s">
        <v>162</v>
      </c>
    </row>
    <row r="1424" spans="2:51" s="12" customFormat="1" ht="13.5">
      <c r="B1424" s="215"/>
      <c r="C1424" s="216"/>
      <c r="D1424" s="205" t="s">
        <v>171</v>
      </c>
      <c r="E1424" s="217" t="s">
        <v>21</v>
      </c>
      <c r="F1424" s="218" t="s">
        <v>2555</v>
      </c>
      <c r="G1424" s="216"/>
      <c r="H1424" s="219">
        <v>9.1999999999999993</v>
      </c>
      <c r="I1424" s="220"/>
      <c r="J1424" s="216"/>
      <c r="K1424" s="216"/>
      <c r="L1424" s="221"/>
      <c r="M1424" s="222"/>
      <c r="N1424" s="223"/>
      <c r="O1424" s="223"/>
      <c r="P1424" s="223"/>
      <c r="Q1424" s="223"/>
      <c r="R1424" s="223"/>
      <c r="S1424" s="223"/>
      <c r="T1424" s="224"/>
      <c r="AT1424" s="225" t="s">
        <v>171</v>
      </c>
      <c r="AU1424" s="225" t="s">
        <v>84</v>
      </c>
      <c r="AV1424" s="12" t="s">
        <v>84</v>
      </c>
      <c r="AW1424" s="12" t="s">
        <v>37</v>
      </c>
      <c r="AX1424" s="12" t="s">
        <v>74</v>
      </c>
      <c r="AY1424" s="225" t="s">
        <v>162</v>
      </c>
    </row>
    <row r="1425" spans="2:65" s="11" customFormat="1" ht="13.5">
      <c r="B1425" s="203"/>
      <c r="C1425" s="204"/>
      <c r="D1425" s="205" t="s">
        <v>171</v>
      </c>
      <c r="E1425" s="206" t="s">
        <v>21</v>
      </c>
      <c r="F1425" s="207" t="s">
        <v>1110</v>
      </c>
      <c r="G1425" s="204"/>
      <c r="H1425" s="208" t="s">
        <v>21</v>
      </c>
      <c r="I1425" s="209"/>
      <c r="J1425" s="204"/>
      <c r="K1425" s="204"/>
      <c r="L1425" s="210"/>
      <c r="M1425" s="211"/>
      <c r="N1425" s="212"/>
      <c r="O1425" s="212"/>
      <c r="P1425" s="212"/>
      <c r="Q1425" s="212"/>
      <c r="R1425" s="212"/>
      <c r="S1425" s="212"/>
      <c r="T1425" s="213"/>
      <c r="AT1425" s="214" t="s">
        <v>171</v>
      </c>
      <c r="AU1425" s="214" t="s">
        <v>84</v>
      </c>
      <c r="AV1425" s="11" t="s">
        <v>82</v>
      </c>
      <c r="AW1425" s="11" t="s">
        <v>37</v>
      </c>
      <c r="AX1425" s="11" t="s">
        <v>74</v>
      </c>
      <c r="AY1425" s="214" t="s">
        <v>162</v>
      </c>
    </row>
    <row r="1426" spans="2:65" s="12" customFormat="1" ht="13.5">
      <c r="B1426" s="215"/>
      <c r="C1426" s="216"/>
      <c r="D1426" s="205" t="s">
        <v>171</v>
      </c>
      <c r="E1426" s="217" t="s">
        <v>21</v>
      </c>
      <c r="F1426" s="218" t="s">
        <v>2556</v>
      </c>
      <c r="G1426" s="216"/>
      <c r="H1426" s="219">
        <v>18</v>
      </c>
      <c r="I1426" s="220"/>
      <c r="J1426" s="216"/>
      <c r="K1426" s="216"/>
      <c r="L1426" s="221"/>
      <c r="M1426" s="222"/>
      <c r="N1426" s="223"/>
      <c r="O1426" s="223"/>
      <c r="P1426" s="223"/>
      <c r="Q1426" s="223"/>
      <c r="R1426" s="223"/>
      <c r="S1426" s="223"/>
      <c r="T1426" s="224"/>
      <c r="AT1426" s="225" t="s">
        <v>171</v>
      </c>
      <c r="AU1426" s="225" t="s">
        <v>84</v>
      </c>
      <c r="AV1426" s="12" t="s">
        <v>84</v>
      </c>
      <c r="AW1426" s="12" t="s">
        <v>37</v>
      </c>
      <c r="AX1426" s="12" t="s">
        <v>74</v>
      </c>
      <c r="AY1426" s="225" t="s">
        <v>162</v>
      </c>
    </row>
    <row r="1427" spans="2:65" s="11" customFormat="1" ht="13.5">
      <c r="B1427" s="203"/>
      <c r="C1427" s="204"/>
      <c r="D1427" s="205" t="s">
        <v>171</v>
      </c>
      <c r="E1427" s="206" t="s">
        <v>21</v>
      </c>
      <c r="F1427" s="207" t="s">
        <v>1111</v>
      </c>
      <c r="G1427" s="204"/>
      <c r="H1427" s="208" t="s">
        <v>21</v>
      </c>
      <c r="I1427" s="209"/>
      <c r="J1427" s="204"/>
      <c r="K1427" s="204"/>
      <c r="L1427" s="210"/>
      <c r="M1427" s="211"/>
      <c r="N1427" s="212"/>
      <c r="O1427" s="212"/>
      <c r="P1427" s="212"/>
      <c r="Q1427" s="212"/>
      <c r="R1427" s="212"/>
      <c r="S1427" s="212"/>
      <c r="T1427" s="213"/>
      <c r="AT1427" s="214" t="s">
        <v>171</v>
      </c>
      <c r="AU1427" s="214" t="s">
        <v>84</v>
      </c>
      <c r="AV1427" s="11" t="s">
        <v>82</v>
      </c>
      <c r="AW1427" s="11" t="s">
        <v>37</v>
      </c>
      <c r="AX1427" s="11" t="s">
        <v>74</v>
      </c>
      <c r="AY1427" s="214" t="s">
        <v>162</v>
      </c>
    </row>
    <row r="1428" spans="2:65" s="12" customFormat="1" ht="13.5">
      <c r="B1428" s="215"/>
      <c r="C1428" s="216"/>
      <c r="D1428" s="205" t="s">
        <v>171</v>
      </c>
      <c r="E1428" s="217" t="s">
        <v>21</v>
      </c>
      <c r="F1428" s="218" t="s">
        <v>2561</v>
      </c>
      <c r="G1428" s="216"/>
      <c r="H1428" s="219">
        <v>9.1999999999999993</v>
      </c>
      <c r="I1428" s="220"/>
      <c r="J1428" s="216"/>
      <c r="K1428" s="216"/>
      <c r="L1428" s="221"/>
      <c r="M1428" s="222"/>
      <c r="N1428" s="223"/>
      <c r="O1428" s="223"/>
      <c r="P1428" s="223"/>
      <c r="Q1428" s="223"/>
      <c r="R1428" s="223"/>
      <c r="S1428" s="223"/>
      <c r="T1428" s="224"/>
      <c r="AT1428" s="225" t="s">
        <v>171</v>
      </c>
      <c r="AU1428" s="225" t="s">
        <v>84</v>
      </c>
      <c r="AV1428" s="12" t="s">
        <v>84</v>
      </c>
      <c r="AW1428" s="12" t="s">
        <v>37</v>
      </c>
      <c r="AX1428" s="12" t="s">
        <v>74</v>
      </c>
      <c r="AY1428" s="225" t="s">
        <v>162</v>
      </c>
    </row>
    <row r="1429" spans="2:65" s="11" customFormat="1" ht="13.5">
      <c r="B1429" s="203"/>
      <c r="C1429" s="204"/>
      <c r="D1429" s="205" t="s">
        <v>171</v>
      </c>
      <c r="E1429" s="206" t="s">
        <v>21</v>
      </c>
      <c r="F1429" s="207" t="s">
        <v>1113</v>
      </c>
      <c r="G1429" s="204"/>
      <c r="H1429" s="208" t="s">
        <v>21</v>
      </c>
      <c r="I1429" s="209"/>
      <c r="J1429" s="204"/>
      <c r="K1429" s="204"/>
      <c r="L1429" s="210"/>
      <c r="M1429" s="211"/>
      <c r="N1429" s="212"/>
      <c r="O1429" s="212"/>
      <c r="P1429" s="212"/>
      <c r="Q1429" s="212"/>
      <c r="R1429" s="212"/>
      <c r="S1429" s="212"/>
      <c r="T1429" s="213"/>
      <c r="AT1429" s="214" t="s">
        <v>171</v>
      </c>
      <c r="AU1429" s="214" t="s">
        <v>84</v>
      </c>
      <c r="AV1429" s="11" t="s">
        <v>82</v>
      </c>
      <c r="AW1429" s="11" t="s">
        <v>37</v>
      </c>
      <c r="AX1429" s="11" t="s">
        <v>74</v>
      </c>
      <c r="AY1429" s="214" t="s">
        <v>162</v>
      </c>
    </row>
    <row r="1430" spans="2:65" s="12" customFormat="1" ht="13.5">
      <c r="B1430" s="215"/>
      <c r="C1430" s="216"/>
      <c r="D1430" s="205" t="s">
        <v>171</v>
      </c>
      <c r="E1430" s="217" t="s">
        <v>21</v>
      </c>
      <c r="F1430" s="218" t="s">
        <v>2557</v>
      </c>
      <c r="G1430" s="216"/>
      <c r="H1430" s="219">
        <v>12.92</v>
      </c>
      <c r="I1430" s="220"/>
      <c r="J1430" s="216"/>
      <c r="K1430" s="216"/>
      <c r="L1430" s="221"/>
      <c r="M1430" s="222"/>
      <c r="N1430" s="223"/>
      <c r="O1430" s="223"/>
      <c r="P1430" s="223"/>
      <c r="Q1430" s="223"/>
      <c r="R1430" s="223"/>
      <c r="S1430" s="223"/>
      <c r="T1430" s="224"/>
      <c r="AT1430" s="225" t="s">
        <v>171</v>
      </c>
      <c r="AU1430" s="225" t="s">
        <v>84</v>
      </c>
      <c r="AV1430" s="12" t="s">
        <v>84</v>
      </c>
      <c r="AW1430" s="12" t="s">
        <v>37</v>
      </c>
      <c r="AX1430" s="12" t="s">
        <v>74</v>
      </c>
      <c r="AY1430" s="225" t="s">
        <v>162</v>
      </c>
    </row>
    <row r="1431" spans="2:65" s="11" customFormat="1" ht="13.5">
      <c r="B1431" s="203"/>
      <c r="C1431" s="204"/>
      <c r="D1431" s="205" t="s">
        <v>171</v>
      </c>
      <c r="E1431" s="206" t="s">
        <v>21</v>
      </c>
      <c r="F1431" s="207" t="s">
        <v>2562</v>
      </c>
      <c r="G1431" s="204"/>
      <c r="H1431" s="208" t="s">
        <v>21</v>
      </c>
      <c r="I1431" s="209"/>
      <c r="J1431" s="204"/>
      <c r="K1431" s="204"/>
      <c r="L1431" s="210"/>
      <c r="M1431" s="211"/>
      <c r="N1431" s="212"/>
      <c r="O1431" s="212"/>
      <c r="P1431" s="212"/>
      <c r="Q1431" s="212"/>
      <c r="R1431" s="212"/>
      <c r="S1431" s="212"/>
      <c r="T1431" s="213"/>
      <c r="AT1431" s="214" t="s">
        <v>171</v>
      </c>
      <c r="AU1431" s="214" t="s">
        <v>84</v>
      </c>
      <c r="AV1431" s="11" t="s">
        <v>82</v>
      </c>
      <c r="AW1431" s="11" t="s">
        <v>37</v>
      </c>
      <c r="AX1431" s="11" t="s">
        <v>74</v>
      </c>
      <c r="AY1431" s="214" t="s">
        <v>162</v>
      </c>
    </row>
    <row r="1432" spans="2:65" s="12" customFormat="1" ht="13.5">
      <c r="B1432" s="215"/>
      <c r="C1432" s="216"/>
      <c r="D1432" s="205" t="s">
        <v>171</v>
      </c>
      <c r="E1432" s="217" t="s">
        <v>21</v>
      </c>
      <c r="F1432" s="218" t="s">
        <v>2563</v>
      </c>
      <c r="G1432" s="216"/>
      <c r="H1432" s="219">
        <v>4.8</v>
      </c>
      <c r="I1432" s="220"/>
      <c r="J1432" s="216"/>
      <c r="K1432" s="216"/>
      <c r="L1432" s="221"/>
      <c r="M1432" s="222"/>
      <c r="N1432" s="223"/>
      <c r="O1432" s="223"/>
      <c r="P1432" s="223"/>
      <c r="Q1432" s="223"/>
      <c r="R1432" s="223"/>
      <c r="S1432" s="223"/>
      <c r="T1432" s="224"/>
      <c r="AT1432" s="225" t="s">
        <v>171</v>
      </c>
      <c r="AU1432" s="225" t="s">
        <v>84</v>
      </c>
      <c r="AV1432" s="12" t="s">
        <v>84</v>
      </c>
      <c r="AW1432" s="12" t="s">
        <v>37</v>
      </c>
      <c r="AX1432" s="12" t="s">
        <v>74</v>
      </c>
      <c r="AY1432" s="225" t="s">
        <v>162</v>
      </c>
    </row>
    <row r="1433" spans="2:65" s="12" customFormat="1" ht="13.5">
      <c r="B1433" s="215"/>
      <c r="C1433" s="216"/>
      <c r="D1433" s="226" t="s">
        <v>171</v>
      </c>
      <c r="E1433" s="227" t="s">
        <v>21</v>
      </c>
      <c r="F1433" s="228" t="s">
        <v>2564</v>
      </c>
      <c r="G1433" s="216"/>
      <c r="H1433" s="229">
        <v>10.8</v>
      </c>
      <c r="I1433" s="220"/>
      <c r="J1433" s="216"/>
      <c r="K1433" s="216"/>
      <c r="L1433" s="221"/>
      <c r="M1433" s="222"/>
      <c r="N1433" s="223"/>
      <c r="O1433" s="223"/>
      <c r="P1433" s="223"/>
      <c r="Q1433" s="223"/>
      <c r="R1433" s="223"/>
      <c r="S1433" s="223"/>
      <c r="T1433" s="224"/>
      <c r="AT1433" s="225" t="s">
        <v>171</v>
      </c>
      <c r="AU1433" s="225" t="s">
        <v>84</v>
      </c>
      <c r="AV1433" s="12" t="s">
        <v>84</v>
      </c>
      <c r="AW1433" s="12" t="s">
        <v>37</v>
      </c>
      <c r="AX1433" s="12" t="s">
        <v>74</v>
      </c>
      <c r="AY1433" s="225" t="s">
        <v>162</v>
      </c>
    </row>
    <row r="1434" spans="2:65" s="1" customFormat="1" ht="22.5" customHeight="1">
      <c r="B1434" s="39"/>
      <c r="C1434" s="191" t="s">
        <v>2565</v>
      </c>
      <c r="D1434" s="191" t="s">
        <v>164</v>
      </c>
      <c r="E1434" s="192" t="s">
        <v>2566</v>
      </c>
      <c r="F1434" s="193" t="s">
        <v>2567</v>
      </c>
      <c r="G1434" s="194" t="s">
        <v>167</v>
      </c>
      <c r="H1434" s="195">
        <v>8</v>
      </c>
      <c r="I1434" s="196"/>
      <c r="J1434" s="197">
        <f>ROUND(I1434*H1434,2)</f>
        <v>0</v>
      </c>
      <c r="K1434" s="193" t="s">
        <v>168</v>
      </c>
      <c r="L1434" s="59"/>
      <c r="M1434" s="198" t="s">
        <v>21</v>
      </c>
      <c r="N1434" s="199" t="s">
        <v>45</v>
      </c>
      <c r="O1434" s="40"/>
      <c r="P1434" s="200">
        <f>O1434*H1434</f>
        <v>0</v>
      </c>
      <c r="Q1434" s="200">
        <v>6.29E-4</v>
      </c>
      <c r="R1434" s="200">
        <f>Q1434*H1434</f>
        <v>5.032E-3</v>
      </c>
      <c r="S1434" s="200">
        <v>0</v>
      </c>
      <c r="T1434" s="201">
        <f>S1434*H1434</f>
        <v>0</v>
      </c>
      <c r="AR1434" s="22" t="s">
        <v>249</v>
      </c>
      <c r="AT1434" s="22" t="s">
        <v>164</v>
      </c>
      <c r="AU1434" s="22" t="s">
        <v>84</v>
      </c>
      <c r="AY1434" s="22" t="s">
        <v>162</v>
      </c>
      <c r="BE1434" s="202">
        <f>IF(N1434="základní",J1434,0)</f>
        <v>0</v>
      </c>
      <c r="BF1434" s="202">
        <f>IF(N1434="snížená",J1434,0)</f>
        <v>0</v>
      </c>
      <c r="BG1434" s="202">
        <f>IF(N1434="zákl. přenesená",J1434,0)</f>
        <v>0</v>
      </c>
      <c r="BH1434" s="202">
        <f>IF(N1434="sníž. přenesená",J1434,0)</f>
        <v>0</v>
      </c>
      <c r="BI1434" s="202">
        <f>IF(N1434="nulová",J1434,0)</f>
        <v>0</v>
      </c>
      <c r="BJ1434" s="22" t="s">
        <v>82</v>
      </c>
      <c r="BK1434" s="202">
        <f>ROUND(I1434*H1434,2)</f>
        <v>0</v>
      </c>
      <c r="BL1434" s="22" t="s">
        <v>249</v>
      </c>
      <c r="BM1434" s="22" t="s">
        <v>2568</v>
      </c>
    </row>
    <row r="1435" spans="2:65" s="1" customFormat="1" ht="22.5" customHeight="1">
      <c r="B1435" s="39"/>
      <c r="C1435" s="230" t="s">
        <v>2569</v>
      </c>
      <c r="D1435" s="230" t="s">
        <v>275</v>
      </c>
      <c r="E1435" s="231" t="s">
        <v>2570</v>
      </c>
      <c r="F1435" s="232" t="s">
        <v>2571</v>
      </c>
      <c r="G1435" s="233" t="s">
        <v>167</v>
      </c>
      <c r="H1435" s="234">
        <v>8</v>
      </c>
      <c r="I1435" s="235"/>
      <c r="J1435" s="236">
        <f>ROUND(I1435*H1435,2)</f>
        <v>0</v>
      </c>
      <c r="K1435" s="232" t="s">
        <v>168</v>
      </c>
      <c r="L1435" s="237"/>
      <c r="M1435" s="238" t="s">
        <v>21</v>
      </c>
      <c r="N1435" s="239" t="s">
        <v>45</v>
      </c>
      <c r="O1435" s="40"/>
      <c r="P1435" s="200">
        <f>O1435*H1435</f>
        <v>0</v>
      </c>
      <c r="Q1435" s="200">
        <v>0.01</v>
      </c>
      <c r="R1435" s="200">
        <f>Q1435*H1435</f>
        <v>0.08</v>
      </c>
      <c r="S1435" s="200">
        <v>0</v>
      </c>
      <c r="T1435" s="201">
        <f>S1435*H1435</f>
        <v>0</v>
      </c>
      <c r="AR1435" s="22" t="s">
        <v>340</v>
      </c>
      <c r="AT1435" s="22" t="s">
        <v>275</v>
      </c>
      <c r="AU1435" s="22" t="s">
        <v>84</v>
      </c>
      <c r="AY1435" s="22" t="s">
        <v>162</v>
      </c>
      <c r="BE1435" s="202">
        <f>IF(N1435="základní",J1435,0)</f>
        <v>0</v>
      </c>
      <c r="BF1435" s="202">
        <f>IF(N1435="snížená",J1435,0)</f>
        <v>0</v>
      </c>
      <c r="BG1435" s="202">
        <f>IF(N1435="zákl. přenesená",J1435,0)</f>
        <v>0</v>
      </c>
      <c r="BH1435" s="202">
        <f>IF(N1435="sníž. přenesená",J1435,0)</f>
        <v>0</v>
      </c>
      <c r="BI1435" s="202">
        <f>IF(N1435="nulová",J1435,0)</f>
        <v>0</v>
      </c>
      <c r="BJ1435" s="22" t="s">
        <v>82</v>
      </c>
      <c r="BK1435" s="202">
        <f>ROUND(I1435*H1435,2)</f>
        <v>0</v>
      </c>
      <c r="BL1435" s="22" t="s">
        <v>249</v>
      </c>
      <c r="BM1435" s="22" t="s">
        <v>2572</v>
      </c>
    </row>
    <row r="1436" spans="2:65" s="1" customFormat="1" ht="22.5" customHeight="1">
      <c r="B1436" s="39"/>
      <c r="C1436" s="191" t="s">
        <v>2573</v>
      </c>
      <c r="D1436" s="191" t="s">
        <v>164</v>
      </c>
      <c r="E1436" s="192" t="s">
        <v>2574</v>
      </c>
      <c r="F1436" s="193" t="s">
        <v>2575</v>
      </c>
      <c r="G1436" s="194" t="s">
        <v>357</v>
      </c>
      <c r="H1436" s="195">
        <v>21</v>
      </c>
      <c r="I1436" s="196"/>
      <c r="J1436" s="197">
        <f>ROUND(I1436*H1436,2)</f>
        <v>0</v>
      </c>
      <c r="K1436" s="193" t="s">
        <v>168</v>
      </c>
      <c r="L1436" s="59"/>
      <c r="M1436" s="198" t="s">
        <v>21</v>
      </c>
      <c r="N1436" s="199" t="s">
        <v>45</v>
      </c>
      <c r="O1436" s="40"/>
      <c r="P1436" s="200">
        <f>O1436*H1436</f>
        <v>0</v>
      </c>
      <c r="Q1436" s="200">
        <v>0</v>
      </c>
      <c r="R1436" s="200">
        <f>Q1436*H1436</f>
        <v>0</v>
      </c>
      <c r="S1436" s="200">
        <v>0</v>
      </c>
      <c r="T1436" s="201">
        <f>S1436*H1436</f>
        <v>0</v>
      </c>
      <c r="AR1436" s="22" t="s">
        <v>249</v>
      </c>
      <c r="AT1436" s="22" t="s">
        <v>164</v>
      </c>
      <c r="AU1436" s="22" t="s">
        <v>84</v>
      </c>
      <c r="AY1436" s="22" t="s">
        <v>162</v>
      </c>
      <c r="BE1436" s="202">
        <f>IF(N1436="základní",J1436,0)</f>
        <v>0</v>
      </c>
      <c r="BF1436" s="202">
        <f>IF(N1436="snížená",J1436,0)</f>
        <v>0</v>
      </c>
      <c r="BG1436" s="202">
        <f>IF(N1436="zákl. přenesená",J1436,0)</f>
        <v>0</v>
      </c>
      <c r="BH1436" s="202">
        <f>IF(N1436="sníž. přenesená",J1436,0)</f>
        <v>0</v>
      </c>
      <c r="BI1436" s="202">
        <f>IF(N1436="nulová",J1436,0)</f>
        <v>0</v>
      </c>
      <c r="BJ1436" s="22" t="s">
        <v>82</v>
      </c>
      <c r="BK1436" s="202">
        <f>ROUND(I1436*H1436,2)</f>
        <v>0</v>
      </c>
      <c r="BL1436" s="22" t="s">
        <v>249</v>
      </c>
      <c r="BM1436" s="22" t="s">
        <v>2576</v>
      </c>
    </row>
    <row r="1437" spans="2:65" s="1" customFormat="1" ht="31.5" customHeight="1">
      <c r="B1437" s="39"/>
      <c r="C1437" s="191" t="s">
        <v>2577</v>
      </c>
      <c r="D1437" s="191" t="s">
        <v>164</v>
      </c>
      <c r="E1437" s="192" t="s">
        <v>2578</v>
      </c>
      <c r="F1437" s="193" t="s">
        <v>2579</v>
      </c>
      <c r="G1437" s="194" t="s">
        <v>182</v>
      </c>
      <c r="H1437" s="195">
        <v>2.8</v>
      </c>
      <c r="I1437" s="196"/>
      <c r="J1437" s="197">
        <f>ROUND(I1437*H1437,2)</f>
        <v>0</v>
      </c>
      <c r="K1437" s="193" t="s">
        <v>168</v>
      </c>
      <c r="L1437" s="59"/>
      <c r="M1437" s="198" t="s">
        <v>21</v>
      </c>
      <c r="N1437" s="199" t="s">
        <v>45</v>
      </c>
      <c r="O1437" s="40"/>
      <c r="P1437" s="200">
        <f>O1437*H1437</f>
        <v>0</v>
      </c>
      <c r="Q1437" s="200">
        <v>5.1999999999999995E-4</v>
      </c>
      <c r="R1437" s="200">
        <f>Q1437*H1437</f>
        <v>1.4559999999999998E-3</v>
      </c>
      <c r="S1437" s="200">
        <v>0</v>
      </c>
      <c r="T1437" s="201">
        <f>S1437*H1437</f>
        <v>0</v>
      </c>
      <c r="AR1437" s="22" t="s">
        <v>249</v>
      </c>
      <c r="AT1437" s="22" t="s">
        <v>164</v>
      </c>
      <c r="AU1437" s="22" t="s">
        <v>84</v>
      </c>
      <c r="AY1437" s="22" t="s">
        <v>162</v>
      </c>
      <c r="BE1437" s="202">
        <f>IF(N1437="základní",J1437,0)</f>
        <v>0</v>
      </c>
      <c r="BF1437" s="202">
        <f>IF(N1437="snížená",J1437,0)</f>
        <v>0</v>
      </c>
      <c r="BG1437" s="202">
        <f>IF(N1437="zákl. přenesená",J1437,0)</f>
        <v>0</v>
      </c>
      <c r="BH1437" s="202">
        <f>IF(N1437="sníž. přenesená",J1437,0)</f>
        <v>0</v>
      </c>
      <c r="BI1437" s="202">
        <f>IF(N1437="nulová",J1437,0)</f>
        <v>0</v>
      </c>
      <c r="BJ1437" s="22" t="s">
        <v>82</v>
      </c>
      <c r="BK1437" s="202">
        <f>ROUND(I1437*H1437,2)</f>
        <v>0</v>
      </c>
      <c r="BL1437" s="22" t="s">
        <v>249</v>
      </c>
      <c r="BM1437" s="22" t="s">
        <v>2580</v>
      </c>
    </row>
    <row r="1438" spans="2:65" s="12" customFormat="1" ht="13.5">
      <c r="B1438" s="215"/>
      <c r="C1438" s="216"/>
      <c r="D1438" s="226" t="s">
        <v>171</v>
      </c>
      <c r="E1438" s="227" t="s">
        <v>21</v>
      </c>
      <c r="F1438" s="228" t="s">
        <v>2581</v>
      </c>
      <c r="G1438" s="216"/>
      <c r="H1438" s="229">
        <v>2.8</v>
      </c>
      <c r="I1438" s="220"/>
      <c r="J1438" s="216"/>
      <c r="K1438" s="216"/>
      <c r="L1438" s="221"/>
      <c r="M1438" s="222"/>
      <c r="N1438" s="223"/>
      <c r="O1438" s="223"/>
      <c r="P1438" s="223"/>
      <c r="Q1438" s="223"/>
      <c r="R1438" s="223"/>
      <c r="S1438" s="223"/>
      <c r="T1438" s="224"/>
      <c r="AT1438" s="225" t="s">
        <v>171</v>
      </c>
      <c r="AU1438" s="225" t="s">
        <v>84</v>
      </c>
      <c r="AV1438" s="12" t="s">
        <v>84</v>
      </c>
      <c r="AW1438" s="12" t="s">
        <v>37</v>
      </c>
      <c r="AX1438" s="12" t="s">
        <v>74</v>
      </c>
      <c r="AY1438" s="225" t="s">
        <v>162</v>
      </c>
    </row>
    <row r="1439" spans="2:65" s="1" customFormat="1" ht="31.5" customHeight="1">
      <c r="B1439" s="39"/>
      <c r="C1439" s="191" t="s">
        <v>2582</v>
      </c>
      <c r="D1439" s="191" t="s">
        <v>164</v>
      </c>
      <c r="E1439" s="192" t="s">
        <v>2583</v>
      </c>
      <c r="F1439" s="193" t="s">
        <v>2584</v>
      </c>
      <c r="G1439" s="194" t="s">
        <v>182</v>
      </c>
      <c r="H1439" s="195">
        <v>13.6</v>
      </c>
      <c r="I1439" s="196"/>
      <c r="J1439" s="197">
        <f>ROUND(I1439*H1439,2)</f>
        <v>0</v>
      </c>
      <c r="K1439" s="193" t="s">
        <v>168</v>
      </c>
      <c r="L1439" s="59"/>
      <c r="M1439" s="198" t="s">
        <v>21</v>
      </c>
      <c r="N1439" s="199" t="s">
        <v>45</v>
      </c>
      <c r="O1439" s="40"/>
      <c r="P1439" s="200">
        <f>O1439*H1439</f>
        <v>0</v>
      </c>
      <c r="Q1439" s="200">
        <v>1.0399999999999999E-3</v>
      </c>
      <c r="R1439" s="200">
        <f>Q1439*H1439</f>
        <v>1.4143999999999999E-2</v>
      </c>
      <c r="S1439" s="200">
        <v>0</v>
      </c>
      <c r="T1439" s="201">
        <f>S1439*H1439</f>
        <v>0</v>
      </c>
      <c r="AR1439" s="22" t="s">
        <v>249</v>
      </c>
      <c r="AT1439" s="22" t="s">
        <v>164</v>
      </c>
      <c r="AU1439" s="22" t="s">
        <v>84</v>
      </c>
      <c r="AY1439" s="22" t="s">
        <v>162</v>
      </c>
      <c r="BE1439" s="202">
        <f>IF(N1439="základní",J1439,0)</f>
        <v>0</v>
      </c>
      <c r="BF1439" s="202">
        <f>IF(N1439="snížená",J1439,0)</f>
        <v>0</v>
      </c>
      <c r="BG1439" s="202">
        <f>IF(N1439="zákl. přenesená",J1439,0)</f>
        <v>0</v>
      </c>
      <c r="BH1439" s="202">
        <f>IF(N1439="sníž. přenesená",J1439,0)</f>
        <v>0</v>
      </c>
      <c r="BI1439" s="202">
        <f>IF(N1439="nulová",J1439,0)</f>
        <v>0</v>
      </c>
      <c r="BJ1439" s="22" t="s">
        <v>82</v>
      </c>
      <c r="BK1439" s="202">
        <f>ROUND(I1439*H1439,2)</f>
        <v>0</v>
      </c>
      <c r="BL1439" s="22" t="s">
        <v>249</v>
      </c>
      <c r="BM1439" s="22" t="s">
        <v>2585</v>
      </c>
    </row>
    <row r="1440" spans="2:65" s="12" customFormat="1" ht="13.5">
      <c r="B1440" s="215"/>
      <c r="C1440" s="216"/>
      <c r="D1440" s="226" t="s">
        <v>171</v>
      </c>
      <c r="E1440" s="227" t="s">
        <v>21</v>
      </c>
      <c r="F1440" s="228" t="s">
        <v>2586</v>
      </c>
      <c r="G1440" s="216"/>
      <c r="H1440" s="229">
        <v>13.6</v>
      </c>
      <c r="I1440" s="220"/>
      <c r="J1440" s="216"/>
      <c r="K1440" s="216"/>
      <c r="L1440" s="221"/>
      <c r="M1440" s="222"/>
      <c r="N1440" s="223"/>
      <c r="O1440" s="223"/>
      <c r="P1440" s="223"/>
      <c r="Q1440" s="223"/>
      <c r="R1440" s="223"/>
      <c r="S1440" s="223"/>
      <c r="T1440" s="224"/>
      <c r="AT1440" s="225" t="s">
        <v>171</v>
      </c>
      <c r="AU1440" s="225" t="s">
        <v>84</v>
      </c>
      <c r="AV1440" s="12" t="s">
        <v>84</v>
      </c>
      <c r="AW1440" s="12" t="s">
        <v>37</v>
      </c>
      <c r="AX1440" s="12" t="s">
        <v>74</v>
      </c>
      <c r="AY1440" s="225" t="s">
        <v>162</v>
      </c>
    </row>
    <row r="1441" spans="2:65" s="1" customFormat="1" ht="22.5" customHeight="1">
      <c r="B1441" s="39"/>
      <c r="C1441" s="230" t="s">
        <v>2587</v>
      </c>
      <c r="D1441" s="230" t="s">
        <v>275</v>
      </c>
      <c r="E1441" s="231" t="s">
        <v>2588</v>
      </c>
      <c r="F1441" s="232" t="s">
        <v>2589</v>
      </c>
      <c r="G1441" s="233" t="s">
        <v>167</v>
      </c>
      <c r="H1441" s="234">
        <v>283.16500000000002</v>
      </c>
      <c r="I1441" s="235"/>
      <c r="J1441" s="236">
        <f>ROUND(I1441*H1441,2)</f>
        <v>0</v>
      </c>
      <c r="K1441" s="232" t="s">
        <v>168</v>
      </c>
      <c r="L1441" s="237"/>
      <c r="M1441" s="238" t="s">
        <v>21</v>
      </c>
      <c r="N1441" s="239" t="s">
        <v>45</v>
      </c>
      <c r="O1441" s="40"/>
      <c r="P1441" s="200">
        <f>O1441*H1441</f>
        <v>0</v>
      </c>
      <c r="Q1441" s="200">
        <v>1.18E-2</v>
      </c>
      <c r="R1441" s="200">
        <f>Q1441*H1441</f>
        <v>3.3413470000000003</v>
      </c>
      <c r="S1441" s="200">
        <v>0</v>
      </c>
      <c r="T1441" s="201">
        <f>S1441*H1441</f>
        <v>0</v>
      </c>
      <c r="AR1441" s="22" t="s">
        <v>340</v>
      </c>
      <c r="AT1441" s="22" t="s">
        <v>275</v>
      </c>
      <c r="AU1441" s="22" t="s">
        <v>84</v>
      </c>
      <c r="AY1441" s="22" t="s">
        <v>162</v>
      </c>
      <c r="BE1441" s="202">
        <f>IF(N1441="základní",J1441,0)</f>
        <v>0</v>
      </c>
      <c r="BF1441" s="202">
        <f>IF(N1441="snížená",J1441,0)</f>
        <v>0</v>
      </c>
      <c r="BG1441" s="202">
        <f>IF(N1441="zákl. přenesená",J1441,0)</f>
        <v>0</v>
      </c>
      <c r="BH1441" s="202">
        <f>IF(N1441="sníž. přenesená",J1441,0)</f>
        <v>0</v>
      </c>
      <c r="BI1441" s="202">
        <f>IF(N1441="nulová",J1441,0)</f>
        <v>0</v>
      </c>
      <c r="BJ1441" s="22" t="s">
        <v>82</v>
      </c>
      <c r="BK1441" s="202">
        <f>ROUND(I1441*H1441,2)</f>
        <v>0</v>
      </c>
      <c r="BL1441" s="22" t="s">
        <v>249</v>
      </c>
      <c r="BM1441" s="22" t="s">
        <v>2590</v>
      </c>
    </row>
    <row r="1442" spans="2:65" s="12" customFormat="1" ht="13.5">
      <c r="B1442" s="215"/>
      <c r="C1442" s="216"/>
      <c r="D1442" s="205" t="s">
        <v>171</v>
      </c>
      <c r="E1442" s="217" t="s">
        <v>21</v>
      </c>
      <c r="F1442" s="218" t="s">
        <v>1038</v>
      </c>
      <c r="G1442" s="216"/>
      <c r="H1442" s="219">
        <v>259.12</v>
      </c>
      <c r="I1442" s="220"/>
      <c r="J1442" s="216"/>
      <c r="K1442" s="216"/>
      <c r="L1442" s="221"/>
      <c r="M1442" s="222"/>
      <c r="N1442" s="223"/>
      <c r="O1442" s="223"/>
      <c r="P1442" s="223"/>
      <c r="Q1442" s="223"/>
      <c r="R1442" s="223"/>
      <c r="S1442" s="223"/>
      <c r="T1442" s="224"/>
      <c r="AT1442" s="225" t="s">
        <v>171</v>
      </c>
      <c r="AU1442" s="225" t="s">
        <v>84</v>
      </c>
      <c r="AV1442" s="12" t="s">
        <v>84</v>
      </c>
      <c r="AW1442" s="12" t="s">
        <v>37</v>
      </c>
      <c r="AX1442" s="12" t="s">
        <v>74</v>
      </c>
      <c r="AY1442" s="225" t="s">
        <v>162</v>
      </c>
    </row>
    <row r="1443" spans="2:65" s="11" customFormat="1" ht="13.5">
      <c r="B1443" s="203"/>
      <c r="C1443" s="204"/>
      <c r="D1443" s="205" t="s">
        <v>171</v>
      </c>
      <c r="E1443" s="206" t="s">
        <v>21</v>
      </c>
      <c r="F1443" s="207" t="s">
        <v>2591</v>
      </c>
      <c r="G1443" s="204"/>
      <c r="H1443" s="208" t="s">
        <v>21</v>
      </c>
      <c r="I1443" s="209"/>
      <c r="J1443" s="204"/>
      <c r="K1443" s="204"/>
      <c r="L1443" s="210"/>
      <c r="M1443" s="211"/>
      <c r="N1443" s="212"/>
      <c r="O1443" s="212"/>
      <c r="P1443" s="212"/>
      <c r="Q1443" s="212"/>
      <c r="R1443" s="212"/>
      <c r="S1443" s="212"/>
      <c r="T1443" s="213"/>
      <c r="AT1443" s="214" t="s">
        <v>171</v>
      </c>
      <c r="AU1443" s="214" t="s">
        <v>84</v>
      </c>
      <c r="AV1443" s="11" t="s">
        <v>82</v>
      </c>
      <c r="AW1443" s="11" t="s">
        <v>37</v>
      </c>
      <c r="AX1443" s="11" t="s">
        <v>74</v>
      </c>
      <c r="AY1443" s="214" t="s">
        <v>162</v>
      </c>
    </row>
    <row r="1444" spans="2:65" s="12" customFormat="1" ht="13.5">
      <c r="B1444" s="215"/>
      <c r="C1444" s="216"/>
      <c r="D1444" s="205" t="s">
        <v>171</v>
      </c>
      <c r="E1444" s="217" t="s">
        <v>21</v>
      </c>
      <c r="F1444" s="218" t="s">
        <v>2592</v>
      </c>
      <c r="G1444" s="216"/>
      <c r="H1444" s="219">
        <v>2.72</v>
      </c>
      <c r="I1444" s="220"/>
      <c r="J1444" s="216"/>
      <c r="K1444" s="216"/>
      <c r="L1444" s="221"/>
      <c r="M1444" s="222"/>
      <c r="N1444" s="223"/>
      <c r="O1444" s="223"/>
      <c r="P1444" s="223"/>
      <c r="Q1444" s="223"/>
      <c r="R1444" s="223"/>
      <c r="S1444" s="223"/>
      <c r="T1444" s="224"/>
      <c r="AT1444" s="225" t="s">
        <v>171</v>
      </c>
      <c r="AU1444" s="225" t="s">
        <v>84</v>
      </c>
      <c r="AV1444" s="12" t="s">
        <v>84</v>
      </c>
      <c r="AW1444" s="12" t="s">
        <v>37</v>
      </c>
      <c r="AX1444" s="12" t="s">
        <v>74</v>
      </c>
      <c r="AY1444" s="225" t="s">
        <v>162</v>
      </c>
    </row>
    <row r="1445" spans="2:65" s="11" customFormat="1" ht="13.5">
      <c r="B1445" s="203"/>
      <c r="C1445" s="204"/>
      <c r="D1445" s="205" t="s">
        <v>171</v>
      </c>
      <c r="E1445" s="206" t="s">
        <v>21</v>
      </c>
      <c r="F1445" s="207" t="s">
        <v>2593</v>
      </c>
      <c r="G1445" s="204"/>
      <c r="H1445" s="208" t="s">
        <v>21</v>
      </c>
      <c r="I1445" s="209"/>
      <c r="J1445" s="204"/>
      <c r="K1445" s="204"/>
      <c r="L1445" s="210"/>
      <c r="M1445" s="211"/>
      <c r="N1445" s="212"/>
      <c r="O1445" s="212"/>
      <c r="P1445" s="212"/>
      <c r="Q1445" s="212"/>
      <c r="R1445" s="212"/>
      <c r="S1445" s="212"/>
      <c r="T1445" s="213"/>
      <c r="AT1445" s="214" t="s">
        <v>171</v>
      </c>
      <c r="AU1445" s="214" t="s">
        <v>84</v>
      </c>
      <c r="AV1445" s="11" t="s">
        <v>82</v>
      </c>
      <c r="AW1445" s="11" t="s">
        <v>37</v>
      </c>
      <c r="AX1445" s="11" t="s">
        <v>74</v>
      </c>
      <c r="AY1445" s="214" t="s">
        <v>162</v>
      </c>
    </row>
    <row r="1446" spans="2:65" s="12" customFormat="1" ht="13.5">
      <c r="B1446" s="215"/>
      <c r="C1446" s="216"/>
      <c r="D1446" s="205" t="s">
        <v>171</v>
      </c>
      <c r="E1446" s="217" t="s">
        <v>21</v>
      </c>
      <c r="F1446" s="218" t="s">
        <v>2594</v>
      </c>
      <c r="G1446" s="216"/>
      <c r="H1446" s="219">
        <v>2.8</v>
      </c>
      <c r="I1446" s="220"/>
      <c r="J1446" s="216"/>
      <c r="K1446" s="216"/>
      <c r="L1446" s="221"/>
      <c r="M1446" s="222"/>
      <c r="N1446" s="223"/>
      <c r="O1446" s="223"/>
      <c r="P1446" s="223"/>
      <c r="Q1446" s="223"/>
      <c r="R1446" s="223"/>
      <c r="S1446" s="223"/>
      <c r="T1446" s="224"/>
      <c r="AT1446" s="225" t="s">
        <v>171</v>
      </c>
      <c r="AU1446" s="225" t="s">
        <v>84</v>
      </c>
      <c r="AV1446" s="12" t="s">
        <v>84</v>
      </c>
      <c r="AW1446" s="12" t="s">
        <v>37</v>
      </c>
      <c r="AX1446" s="12" t="s">
        <v>74</v>
      </c>
      <c r="AY1446" s="225" t="s">
        <v>162</v>
      </c>
    </row>
    <row r="1447" spans="2:65" s="12" customFormat="1" ht="13.5">
      <c r="B1447" s="215"/>
      <c r="C1447" s="216"/>
      <c r="D1447" s="226" t="s">
        <v>171</v>
      </c>
      <c r="E1447" s="216"/>
      <c r="F1447" s="228" t="s">
        <v>2595</v>
      </c>
      <c r="G1447" s="216"/>
      <c r="H1447" s="229">
        <v>283.16500000000002</v>
      </c>
      <c r="I1447" s="220"/>
      <c r="J1447" s="216"/>
      <c r="K1447" s="216"/>
      <c r="L1447" s="221"/>
      <c r="M1447" s="222"/>
      <c r="N1447" s="223"/>
      <c r="O1447" s="223"/>
      <c r="P1447" s="223"/>
      <c r="Q1447" s="223"/>
      <c r="R1447" s="223"/>
      <c r="S1447" s="223"/>
      <c r="T1447" s="224"/>
      <c r="AT1447" s="225" t="s">
        <v>171</v>
      </c>
      <c r="AU1447" s="225" t="s">
        <v>84</v>
      </c>
      <c r="AV1447" s="12" t="s">
        <v>84</v>
      </c>
      <c r="AW1447" s="12" t="s">
        <v>6</v>
      </c>
      <c r="AX1447" s="12" t="s">
        <v>82</v>
      </c>
      <c r="AY1447" s="225" t="s">
        <v>162</v>
      </c>
    </row>
    <row r="1448" spans="2:65" s="1" customFormat="1" ht="22.5" customHeight="1">
      <c r="B1448" s="39"/>
      <c r="C1448" s="191" t="s">
        <v>2596</v>
      </c>
      <c r="D1448" s="191" t="s">
        <v>164</v>
      </c>
      <c r="E1448" s="192" t="s">
        <v>2597</v>
      </c>
      <c r="F1448" s="193" t="s">
        <v>2598</v>
      </c>
      <c r="G1448" s="194" t="s">
        <v>167</v>
      </c>
      <c r="H1448" s="195">
        <v>264.64</v>
      </c>
      <c r="I1448" s="196"/>
      <c r="J1448" s="197">
        <f>ROUND(I1448*H1448,2)</f>
        <v>0</v>
      </c>
      <c r="K1448" s="193" t="s">
        <v>168</v>
      </c>
      <c r="L1448" s="59"/>
      <c r="M1448" s="198" t="s">
        <v>21</v>
      </c>
      <c r="N1448" s="199" t="s">
        <v>45</v>
      </c>
      <c r="O1448" s="40"/>
      <c r="P1448" s="200">
        <f>O1448*H1448</f>
        <v>0</v>
      </c>
      <c r="Q1448" s="200">
        <v>2.7E-4</v>
      </c>
      <c r="R1448" s="200">
        <f>Q1448*H1448</f>
        <v>7.1452799999999997E-2</v>
      </c>
      <c r="S1448" s="200">
        <v>0</v>
      </c>
      <c r="T1448" s="201">
        <f>S1448*H1448</f>
        <v>0</v>
      </c>
      <c r="AR1448" s="22" t="s">
        <v>249</v>
      </c>
      <c r="AT1448" s="22" t="s">
        <v>164</v>
      </c>
      <c r="AU1448" s="22" t="s">
        <v>84</v>
      </c>
      <c r="AY1448" s="22" t="s">
        <v>162</v>
      </c>
      <c r="BE1448" s="202">
        <f>IF(N1448="základní",J1448,0)</f>
        <v>0</v>
      </c>
      <c r="BF1448" s="202">
        <f>IF(N1448="snížená",J1448,0)</f>
        <v>0</v>
      </c>
      <c r="BG1448" s="202">
        <f>IF(N1448="zákl. přenesená",J1448,0)</f>
        <v>0</v>
      </c>
      <c r="BH1448" s="202">
        <f>IF(N1448="sníž. přenesená",J1448,0)</f>
        <v>0</v>
      </c>
      <c r="BI1448" s="202">
        <f>IF(N1448="nulová",J1448,0)</f>
        <v>0</v>
      </c>
      <c r="BJ1448" s="22" t="s">
        <v>82</v>
      </c>
      <c r="BK1448" s="202">
        <f>ROUND(I1448*H1448,2)</f>
        <v>0</v>
      </c>
      <c r="BL1448" s="22" t="s">
        <v>249</v>
      </c>
      <c r="BM1448" s="22" t="s">
        <v>2599</v>
      </c>
    </row>
    <row r="1449" spans="2:65" s="1" customFormat="1" ht="22.5" customHeight="1">
      <c r="B1449" s="39"/>
      <c r="C1449" s="191" t="s">
        <v>2600</v>
      </c>
      <c r="D1449" s="191" t="s">
        <v>164</v>
      </c>
      <c r="E1449" s="192" t="s">
        <v>2601</v>
      </c>
      <c r="F1449" s="193" t="s">
        <v>2602</v>
      </c>
      <c r="G1449" s="194" t="s">
        <v>182</v>
      </c>
      <c r="H1449" s="195">
        <v>163.16</v>
      </c>
      <c r="I1449" s="196"/>
      <c r="J1449" s="197">
        <f>ROUND(I1449*H1449,2)</f>
        <v>0</v>
      </c>
      <c r="K1449" s="193" t="s">
        <v>168</v>
      </c>
      <c r="L1449" s="59"/>
      <c r="M1449" s="198" t="s">
        <v>21</v>
      </c>
      <c r="N1449" s="199" t="s">
        <v>45</v>
      </c>
      <c r="O1449" s="40"/>
      <c r="P1449" s="200">
        <f>O1449*H1449</f>
        <v>0</v>
      </c>
      <c r="Q1449" s="200">
        <v>2.5999999999999998E-4</v>
      </c>
      <c r="R1449" s="200">
        <f>Q1449*H1449</f>
        <v>4.2421599999999997E-2</v>
      </c>
      <c r="S1449" s="200">
        <v>0</v>
      </c>
      <c r="T1449" s="201">
        <f>S1449*H1449</f>
        <v>0</v>
      </c>
      <c r="AR1449" s="22" t="s">
        <v>249</v>
      </c>
      <c r="AT1449" s="22" t="s">
        <v>164</v>
      </c>
      <c r="AU1449" s="22" t="s">
        <v>84</v>
      </c>
      <c r="AY1449" s="22" t="s">
        <v>162</v>
      </c>
      <c r="BE1449" s="202">
        <f>IF(N1449="základní",J1449,0)</f>
        <v>0</v>
      </c>
      <c r="BF1449" s="202">
        <f>IF(N1449="snížená",J1449,0)</f>
        <v>0</v>
      </c>
      <c r="BG1449" s="202">
        <f>IF(N1449="zákl. přenesená",J1449,0)</f>
        <v>0</v>
      </c>
      <c r="BH1449" s="202">
        <f>IF(N1449="sníž. přenesená",J1449,0)</f>
        <v>0</v>
      </c>
      <c r="BI1449" s="202">
        <f>IF(N1449="nulová",J1449,0)</f>
        <v>0</v>
      </c>
      <c r="BJ1449" s="22" t="s">
        <v>82</v>
      </c>
      <c r="BK1449" s="202">
        <f>ROUND(I1449*H1449,2)</f>
        <v>0</v>
      </c>
      <c r="BL1449" s="22" t="s">
        <v>249</v>
      </c>
      <c r="BM1449" s="22" t="s">
        <v>2603</v>
      </c>
    </row>
    <row r="1450" spans="2:65" s="11" customFormat="1" ht="13.5">
      <c r="B1450" s="203"/>
      <c r="C1450" s="204"/>
      <c r="D1450" s="205" t="s">
        <v>171</v>
      </c>
      <c r="E1450" s="206" t="s">
        <v>21</v>
      </c>
      <c r="F1450" s="207" t="s">
        <v>564</v>
      </c>
      <c r="G1450" s="204"/>
      <c r="H1450" s="208" t="s">
        <v>21</v>
      </c>
      <c r="I1450" s="209"/>
      <c r="J1450" s="204"/>
      <c r="K1450" s="204"/>
      <c r="L1450" s="210"/>
      <c r="M1450" s="211"/>
      <c r="N1450" s="212"/>
      <c r="O1450" s="212"/>
      <c r="P1450" s="212"/>
      <c r="Q1450" s="212"/>
      <c r="R1450" s="212"/>
      <c r="S1450" s="212"/>
      <c r="T1450" s="213"/>
      <c r="AT1450" s="214" t="s">
        <v>171</v>
      </c>
      <c r="AU1450" s="214" t="s">
        <v>84</v>
      </c>
      <c r="AV1450" s="11" t="s">
        <v>82</v>
      </c>
      <c r="AW1450" s="11" t="s">
        <v>37</v>
      </c>
      <c r="AX1450" s="11" t="s">
        <v>74</v>
      </c>
      <c r="AY1450" s="214" t="s">
        <v>162</v>
      </c>
    </row>
    <row r="1451" spans="2:65" s="11" customFormat="1" ht="13.5">
      <c r="B1451" s="203"/>
      <c r="C1451" s="204"/>
      <c r="D1451" s="205" t="s">
        <v>171</v>
      </c>
      <c r="E1451" s="206" t="s">
        <v>21</v>
      </c>
      <c r="F1451" s="207" t="s">
        <v>1063</v>
      </c>
      <c r="G1451" s="204"/>
      <c r="H1451" s="208" t="s">
        <v>21</v>
      </c>
      <c r="I1451" s="209"/>
      <c r="J1451" s="204"/>
      <c r="K1451" s="204"/>
      <c r="L1451" s="210"/>
      <c r="M1451" s="211"/>
      <c r="N1451" s="212"/>
      <c r="O1451" s="212"/>
      <c r="P1451" s="212"/>
      <c r="Q1451" s="212"/>
      <c r="R1451" s="212"/>
      <c r="S1451" s="212"/>
      <c r="T1451" s="213"/>
      <c r="AT1451" s="214" t="s">
        <v>171</v>
      </c>
      <c r="AU1451" s="214" t="s">
        <v>84</v>
      </c>
      <c r="AV1451" s="11" t="s">
        <v>82</v>
      </c>
      <c r="AW1451" s="11" t="s">
        <v>37</v>
      </c>
      <c r="AX1451" s="11" t="s">
        <v>74</v>
      </c>
      <c r="AY1451" s="214" t="s">
        <v>162</v>
      </c>
    </row>
    <row r="1452" spans="2:65" s="12" customFormat="1" ht="13.5">
      <c r="B1452" s="215"/>
      <c r="C1452" s="216"/>
      <c r="D1452" s="205" t="s">
        <v>171</v>
      </c>
      <c r="E1452" s="217" t="s">
        <v>21</v>
      </c>
      <c r="F1452" s="218" t="s">
        <v>2604</v>
      </c>
      <c r="G1452" s="216"/>
      <c r="H1452" s="219">
        <v>6.7</v>
      </c>
      <c r="I1452" s="220"/>
      <c r="J1452" s="216"/>
      <c r="K1452" s="216"/>
      <c r="L1452" s="221"/>
      <c r="M1452" s="222"/>
      <c r="N1452" s="223"/>
      <c r="O1452" s="223"/>
      <c r="P1452" s="223"/>
      <c r="Q1452" s="223"/>
      <c r="R1452" s="223"/>
      <c r="S1452" s="223"/>
      <c r="T1452" s="224"/>
      <c r="AT1452" s="225" t="s">
        <v>171</v>
      </c>
      <c r="AU1452" s="225" t="s">
        <v>84</v>
      </c>
      <c r="AV1452" s="12" t="s">
        <v>84</v>
      </c>
      <c r="AW1452" s="12" t="s">
        <v>37</v>
      </c>
      <c r="AX1452" s="12" t="s">
        <v>74</v>
      </c>
      <c r="AY1452" s="225" t="s">
        <v>162</v>
      </c>
    </row>
    <row r="1453" spans="2:65" s="11" customFormat="1" ht="13.5">
      <c r="B1453" s="203"/>
      <c r="C1453" s="204"/>
      <c r="D1453" s="205" t="s">
        <v>171</v>
      </c>
      <c r="E1453" s="206" t="s">
        <v>21</v>
      </c>
      <c r="F1453" s="207" t="s">
        <v>1065</v>
      </c>
      <c r="G1453" s="204"/>
      <c r="H1453" s="208" t="s">
        <v>21</v>
      </c>
      <c r="I1453" s="209"/>
      <c r="J1453" s="204"/>
      <c r="K1453" s="204"/>
      <c r="L1453" s="210"/>
      <c r="M1453" s="211"/>
      <c r="N1453" s="212"/>
      <c r="O1453" s="212"/>
      <c r="P1453" s="212"/>
      <c r="Q1453" s="212"/>
      <c r="R1453" s="212"/>
      <c r="S1453" s="212"/>
      <c r="T1453" s="213"/>
      <c r="AT1453" s="214" t="s">
        <v>171</v>
      </c>
      <c r="AU1453" s="214" t="s">
        <v>84</v>
      </c>
      <c r="AV1453" s="11" t="s">
        <v>82</v>
      </c>
      <c r="AW1453" s="11" t="s">
        <v>37</v>
      </c>
      <c r="AX1453" s="11" t="s">
        <v>74</v>
      </c>
      <c r="AY1453" s="214" t="s">
        <v>162</v>
      </c>
    </row>
    <row r="1454" spans="2:65" s="12" customFormat="1" ht="13.5">
      <c r="B1454" s="215"/>
      <c r="C1454" s="216"/>
      <c r="D1454" s="205" t="s">
        <v>171</v>
      </c>
      <c r="E1454" s="217" t="s">
        <v>21</v>
      </c>
      <c r="F1454" s="218" t="s">
        <v>2605</v>
      </c>
      <c r="G1454" s="216"/>
      <c r="H1454" s="219">
        <v>5</v>
      </c>
      <c r="I1454" s="220"/>
      <c r="J1454" s="216"/>
      <c r="K1454" s="216"/>
      <c r="L1454" s="221"/>
      <c r="M1454" s="222"/>
      <c r="N1454" s="223"/>
      <c r="O1454" s="223"/>
      <c r="P1454" s="223"/>
      <c r="Q1454" s="223"/>
      <c r="R1454" s="223"/>
      <c r="S1454" s="223"/>
      <c r="T1454" s="224"/>
      <c r="AT1454" s="225" t="s">
        <v>171</v>
      </c>
      <c r="AU1454" s="225" t="s">
        <v>84</v>
      </c>
      <c r="AV1454" s="12" t="s">
        <v>84</v>
      </c>
      <c r="AW1454" s="12" t="s">
        <v>37</v>
      </c>
      <c r="AX1454" s="12" t="s">
        <v>74</v>
      </c>
      <c r="AY1454" s="225" t="s">
        <v>162</v>
      </c>
    </row>
    <row r="1455" spans="2:65" s="11" customFormat="1" ht="13.5">
      <c r="B1455" s="203"/>
      <c r="C1455" s="204"/>
      <c r="D1455" s="205" t="s">
        <v>171</v>
      </c>
      <c r="E1455" s="206" t="s">
        <v>21</v>
      </c>
      <c r="F1455" s="207" t="s">
        <v>1067</v>
      </c>
      <c r="G1455" s="204"/>
      <c r="H1455" s="208" t="s">
        <v>21</v>
      </c>
      <c r="I1455" s="209"/>
      <c r="J1455" s="204"/>
      <c r="K1455" s="204"/>
      <c r="L1455" s="210"/>
      <c r="M1455" s="211"/>
      <c r="N1455" s="212"/>
      <c r="O1455" s="212"/>
      <c r="P1455" s="212"/>
      <c r="Q1455" s="212"/>
      <c r="R1455" s="212"/>
      <c r="S1455" s="212"/>
      <c r="T1455" s="213"/>
      <c r="AT1455" s="214" t="s">
        <v>171</v>
      </c>
      <c r="AU1455" s="214" t="s">
        <v>84</v>
      </c>
      <c r="AV1455" s="11" t="s">
        <v>82</v>
      </c>
      <c r="AW1455" s="11" t="s">
        <v>37</v>
      </c>
      <c r="AX1455" s="11" t="s">
        <v>74</v>
      </c>
      <c r="AY1455" s="214" t="s">
        <v>162</v>
      </c>
    </row>
    <row r="1456" spans="2:65" s="12" customFormat="1" ht="13.5">
      <c r="B1456" s="215"/>
      <c r="C1456" s="216"/>
      <c r="D1456" s="205" t="s">
        <v>171</v>
      </c>
      <c r="E1456" s="217" t="s">
        <v>21</v>
      </c>
      <c r="F1456" s="218" t="s">
        <v>2604</v>
      </c>
      <c r="G1456" s="216"/>
      <c r="H1456" s="219">
        <v>6.7</v>
      </c>
      <c r="I1456" s="220"/>
      <c r="J1456" s="216"/>
      <c r="K1456" s="216"/>
      <c r="L1456" s="221"/>
      <c r="M1456" s="222"/>
      <c r="N1456" s="223"/>
      <c r="O1456" s="223"/>
      <c r="P1456" s="223"/>
      <c r="Q1456" s="223"/>
      <c r="R1456" s="223"/>
      <c r="S1456" s="223"/>
      <c r="T1456" s="224"/>
      <c r="AT1456" s="225" t="s">
        <v>171</v>
      </c>
      <c r="AU1456" s="225" t="s">
        <v>84</v>
      </c>
      <c r="AV1456" s="12" t="s">
        <v>84</v>
      </c>
      <c r="AW1456" s="12" t="s">
        <v>37</v>
      </c>
      <c r="AX1456" s="12" t="s">
        <v>74</v>
      </c>
      <c r="AY1456" s="225" t="s">
        <v>162</v>
      </c>
    </row>
    <row r="1457" spans="2:51" s="11" customFormat="1" ht="13.5">
      <c r="B1457" s="203"/>
      <c r="C1457" s="204"/>
      <c r="D1457" s="205" t="s">
        <v>171</v>
      </c>
      <c r="E1457" s="206" t="s">
        <v>21</v>
      </c>
      <c r="F1457" s="207" t="s">
        <v>1069</v>
      </c>
      <c r="G1457" s="204"/>
      <c r="H1457" s="208" t="s">
        <v>21</v>
      </c>
      <c r="I1457" s="209"/>
      <c r="J1457" s="204"/>
      <c r="K1457" s="204"/>
      <c r="L1457" s="210"/>
      <c r="M1457" s="211"/>
      <c r="N1457" s="212"/>
      <c r="O1457" s="212"/>
      <c r="P1457" s="212"/>
      <c r="Q1457" s="212"/>
      <c r="R1457" s="212"/>
      <c r="S1457" s="212"/>
      <c r="T1457" s="213"/>
      <c r="AT1457" s="214" t="s">
        <v>171</v>
      </c>
      <c r="AU1457" s="214" t="s">
        <v>84</v>
      </c>
      <c r="AV1457" s="11" t="s">
        <v>82</v>
      </c>
      <c r="AW1457" s="11" t="s">
        <v>37</v>
      </c>
      <c r="AX1457" s="11" t="s">
        <v>74</v>
      </c>
      <c r="AY1457" s="214" t="s">
        <v>162</v>
      </c>
    </row>
    <row r="1458" spans="2:51" s="12" customFormat="1" ht="13.5">
      <c r="B1458" s="215"/>
      <c r="C1458" s="216"/>
      <c r="D1458" s="205" t="s">
        <v>171</v>
      </c>
      <c r="E1458" s="217" t="s">
        <v>21</v>
      </c>
      <c r="F1458" s="218" t="s">
        <v>2605</v>
      </c>
      <c r="G1458" s="216"/>
      <c r="H1458" s="219">
        <v>5</v>
      </c>
      <c r="I1458" s="220"/>
      <c r="J1458" s="216"/>
      <c r="K1458" s="216"/>
      <c r="L1458" s="221"/>
      <c r="M1458" s="222"/>
      <c r="N1458" s="223"/>
      <c r="O1458" s="223"/>
      <c r="P1458" s="223"/>
      <c r="Q1458" s="223"/>
      <c r="R1458" s="223"/>
      <c r="S1458" s="223"/>
      <c r="T1458" s="224"/>
      <c r="AT1458" s="225" t="s">
        <v>171</v>
      </c>
      <c r="AU1458" s="225" t="s">
        <v>84</v>
      </c>
      <c r="AV1458" s="12" t="s">
        <v>84</v>
      </c>
      <c r="AW1458" s="12" t="s">
        <v>37</v>
      </c>
      <c r="AX1458" s="12" t="s">
        <v>74</v>
      </c>
      <c r="AY1458" s="225" t="s">
        <v>162</v>
      </c>
    </row>
    <row r="1459" spans="2:51" s="11" customFormat="1" ht="13.5">
      <c r="B1459" s="203"/>
      <c r="C1459" s="204"/>
      <c r="D1459" s="205" t="s">
        <v>171</v>
      </c>
      <c r="E1459" s="206" t="s">
        <v>21</v>
      </c>
      <c r="F1459" s="207" t="s">
        <v>1070</v>
      </c>
      <c r="G1459" s="204"/>
      <c r="H1459" s="208" t="s">
        <v>21</v>
      </c>
      <c r="I1459" s="209"/>
      <c r="J1459" s="204"/>
      <c r="K1459" s="204"/>
      <c r="L1459" s="210"/>
      <c r="M1459" s="211"/>
      <c r="N1459" s="212"/>
      <c r="O1459" s="212"/>
      <c r="P1459" s="212"/>
      <c r="Q1459" s="212"/>
      <c r="R1459" s="212"/>
      <c r="S1459" s="212"/>
      <c r="T1459" s="213"/>
      <c r="AT1459" s="214" t="s">
        <v>171</v>
      </c>
      <c r="AU1459" s="214" t="s">
        <v>84</v>
      </c>
      <c r="AV1459" s="11" t="s">
        <v>82</v>
      </c>
      <c r="AW1459" s="11" t="s">
        <v>37</v>
      </c>
      <c r="AX1459" s="11" t="s">
        <v>74</v>
      </c>
      <c r="AY1459" s="214" t="s">
        <v>162</v>
      </c>
    </row>
    <row r="1460" spans="2:51" s="12" customFormat="1" ht="13.5">
      <c r="B1460" s="215"/>
      <c r="C1460" s="216"/>
      <c r="D1460" s="205" t="s">
        <v>171</v>
      </c>
      <c r="E1460" s="217" t="s">
        <v>21</v>
      </c>
      <c r="F1460" s="218" t="s">
        <v>2606</v>
      </c>
      <c r="G1460" s="216"/>
      <c r="H1460" s="219">
        <v>6.68</v>
      </c>
      <c r="I1460" s="220"/>
      <c r="J1460" s="216"/>
      <c r="K1460" s="216"/>
      <c r="L1460" s="221"/>
      <c r="M1460" s="222"/>
      <c r="N1460" s="223"/>
      <c r="O1460" s="223"/>
      <c r="P1460" s="223"/>
      <c r="Q1460" s="223"/>
      <c r="R1460" s="223"/>
      <c r="S1460" s="223"/>
      <c r="T1460" s="224"/>
      <c r="AT1460" s="225" t="s">
        <v>171</v>
      </c>
      <c r="AU1460" s="225" t="s">
        <v>84</v>
      </c>
      <c r="AV1460" s="12" t="s">
        <v>84</v>
      </c>
      <c r="AW1460" s="12" t="s">
        <v>37</v>
      </c>
      <c r="AX1460" s="12" t="s">
        <v>74</v>
      </c>
      <c r="AY1460" s="225" t="s">
        <v>162</v>
      </c>
    </row>
    <row r="1461" spans="2:51" s="11" customFormat="1" ht="13.5">
      <c r="B1461" s="203"/>
      <c r="C1461" s="204"/>
      <c r="D1461" s="205" t="s">
        <v>171</v>
      </c>
      <c r="E1461" s="206" t="s">
        <v>21</v>
      </c>
      <c r="F1461" s="207" t="s">
        <v>1071</v>
      </c>
      <c r="G1461" s="204"/>
      <c r="H1461" s="208" t="s">
        <v>21</v>
      </c>
      <c r="I1461" s="209"/>
      <c r="J1461" s="204"/>
      <c r="K1461" s="204"/>
      <c r="L1461" s="210"/>
      <c r="M1461" s="211"/>
      <c r="N1461" s="212"/>
      <c r="O1461" s="212"/>
      <c r="P1461" s="212"/>
      <c r="Q1461" s="212"/>
      <c r="R1461" s="212"/>
      <c r="S1461" s="212"/>
      <c r="T1461" s="213"/>
      <c r="AT1461" s="214" t="s">
        <v>171</v>
      </c>
      <c r="AU1461" s="214" t="s">
        <v>84</v>
      </c>
      <c r="AV1461" s="11" t="s">
        <v>82</v>
      </c>
      <c r="AW1461" s="11" t="s">
        <v>37</v>
      </c>
      <c r="AX1461" s="11" t="s">
        <v>74</v>
      </c>
      <c r="AY1461" s="214" t="s">
        <v>162</v>
      </c>
    </row>
    <row r="1462" spans="2:51" s="12" customFormat="1" ht="13.5">
      <c r="B1462" s="215"/>
      <c r="C1462" s="216"/>
      <c r="D1462" s="205" t="s">
        <v>171</v>
      </c>
      <c r="E1462" s="217" t="s">
        <v>21</v>
      </c>
      <c r="F1462" s="218" t="s">
        <v>2607</v>
      </c>
      <c r="G1462" s="216"/>
      <c r="H1462" s="219">
        <v>4.9800000000000004</v>
      </c>
      <c r="I1462" s="220"/>
      <c r="J1462" s="216"/>
      <c r="K1462" s="216"/>
      <c r="L1462" s="221"/>
      <c r="M1462" s="222"/>
      <c r="N1462" s="223"/>
      <c r="O1462" s="223"/>
      <c r="P1462" s="223"/>
      <c r="Q1462" s="223"/>
      <c r="R1462" s="223"/>
      <c r="S1462" s="223"/>
      <c r="T1462" s="224"/>
      <c r="AT1462" s="225" t="s">
        <v>171</v>
      </c>
      <c r="AU1462" s="225" t="s">
        <v>84</v>
      </c>
      <c r="AV1462" s="12" t="s">
        <v>84</v>
      </c>
      <c r="AW1462" s="12" t="s">
        <v>37</v>
      </c>
      <c r="AX1462" s="12" t="s">
        <v>74</v>
      </c>
      <c r="AY1462" s="225" t="s">
        <v>162</v>
      </c>
    </row>
    <row r="1463" spans="2:51" s="11" customFormat="1" ht="13.5">
      <c r="B1463" s="203"/>
      <c r="C1463" s="204"/>
      <c r="D1463" s="205" t="s">
        <v>171</v>
      </c>
      <c r="E1463" s="206" t="s">
        <v>21</v>
      </c>
      <c r="F1463" s="207" t="s">
        <v>492</v>
      </c>
      <c r="G1463" s="204"/>
      <c r="H1463" s="208" t="s">
        <v>21</v>
      </c>
      <c r="I1463" s="209"/>
      <c r="J1463" s="204"/>
      <c r="K1463" s="204"/>
      <c r="L1463" s="210"/>
      <c r="M1463" s="211"/>
      <c r="N1463" s="212"/>
      <c r="O1463" s="212"/>
      <c r="P1463" s="212"/>
      <c r="Q1463" s="212"/>
      <c r="R1463" s="212"/>
      <c r="S1463" s="212"/>
      <c r="T1463" s="213"/>
      <c r="AT1463" s="214" t="s">
        <v>171</v>
      </c>
      <c r="AU1463" s="214" t="s">
        <v>84</v>
      </c>
      <c r="AV1463" s="11" t="s">
        <v>82</v>
      </c>
      <c r="AW1463" s="11" t="s">
        <v>37</v>
      </c>
      <c r="AX1463" s="11" t="s">
        <v>74</v>
      </c>
      <c r="AY1463" s="214" t="s">
        <v>162</v>
      </c>
    </row>
    <row r="1464" spans="2:51" s="11" customFormat="1" ht="13.5">
      <c r="B1464" s="203"/>
      <c r="C1464" s="204"/>
      <c r="D1464" s="205" t="s">
        <v>171</v>
      </c>
      <c r="E1464" s="206" t="s">
        <v>21</v>
      </c>
      <c r="F1464" s="207" t="s">
        <v>1076</v>
      </c>
      <c r="G1464" s="204"/>
      <c r="H1464" s="208" t="s">
        <v>21</v>
      </c>
      <c r="I1464" s="209"/>
      <c r="J1464" s="204"/>
      <c r="K1464" s="204"/>
      <c r="L1464" s="210"/>
      <c r="M1464" s="211"/>
      <c r="N1464" s="212"/>
      <c r="O1464" s="212"/>
      <c r="P1464" s="212"/>
      <c r="Q1464" s="212"/>
      <c r="R1464" s="212"/>
      <c r="S1464" s="212"/>
      <c r="T1464" s="213"/>
      <c r="AT1464" s="214" t="s">
        <v>171</v>
      </c>
      <c r="AU1464" s="214" t="s">
        <v>84</v>
      </c>
      <c r="AV1464" s="11" t="s">
        <v>82</v>
      </c>
      <c r="AW1464" s="11" t="s">
        <v>37</v>
      </c>
      <c r="AX1464" s="11" t="s">
        <v>74</v>
      </c>
      <c r="AY1464" s="214" t="s">
        <v>162</v>
      </c>
    </row>
    <row r="1465" spans="2:51" s="12" customFormat="1" ht="13.5">
      <c r="B1465" s="215"/>
      <c r="C1465" s="216"/>
      <c r="D1465" s="205" t="s">
        <v>171</v>
      </c>
      <c r="E1465" s="217" t="s">
        <v>21</v>
      </c>
      <c r="F1465" s="218" t="s">
        <v>2608</v>
      </c>
      <c r="G1465" s="216"/>
      <c r="H1465" s="219">
        <v>7.14</v>
      </c>
      <c r="I1465" s="220"/>
      <c r="J1465" s="216"/>
      <c r="K1465" s="216"/>
      <c r="L1465" s="221"/>
      <c r="M1465" s="222"/>
      <c r="N1465" s="223"/>
      <c r="O1465" s="223"/>
      <c r="P1465" s="223"/>
      <c r="Q1465" s="223"/>
      <c r="R1465" s="223"/>
      <c r="S1465" s="223"/>
      <c r="T1465" s="224"/>
      <c r="AT1465" s="225" t="s">
        <v>171</v>
      </c>
      <c r="AU1465" s="225" t="s">
        <v>84</v>
      </c>
      <c r="AV1465" s="12" t="s">
        <v>84</v>
      </c>
      <c r="AW1465" s="12" t="s">
        <v>37</v>
      </c>
      <c r="AX1465" s="12" t="s">
        <v>74</v>
      </c>
      <c r="AY1465" s="225" t="s">
        <v>162</v>
      </c>
    </row>
    <row r="1466" spans="2:51" s="11" customFormat="1" ht="13.5">
      <c r="B1466" s="203"/>
      <c r="C1466" s="204"/>
      <c r="D1466" s="205" t="s">
        <v>171</v>
      </c>
      <c r="E1466" s="206" t="s">
        <v>21</v>
      </c>
      <c r="F1466" s="207" t="s">
        <v>1078</v>
      </c>
      <c r="G1466" s="204"/>
      <c r="H1466" s="208" t="s">
        <v>21</v>
      </c>
      <c r="I1466" s="209"/>
      <c r="J1466" s="204"/>
      <c r="K1466" s="204"/>
      <c r="L1466" s="210"/>
      <c r="M1466" s="211"/>
      <c r="N1466" s="212"/>
      <c r="O1466" s="212"/>
      <c r="P1466" s="212"/>
      <c r="Q1466" s="212"/>
      <c r="R1466" s="212"/>
      <c r="S1466" s="212"/>
      <c r="T1466" s="213"/>
      <c r="AT1466" s="214" t="s">
        <v>171</v>
      </c>
      <c r="AU1466" s="214" t="s">
        <v>84</v>
      </c>
      <c r="AV1466" s="11" t="s">
        <v>82</v>
      </c>
      <c r="AW1466" s="11" t="s">
        <v>37</v>
      </c>
      <c r="AX1466" s="11" t="s">
        <v>74</v>
      </c>
      <c r="AY1466" s="214" t="s">
        <v>162</v>
      </c>
    </row>
    <row r="1467" spans="2:51" s="12" customFormat="1" ht="13.5">
      <c r="B1467" s="215"/>
      <c r="C1467" s="216"/>
      <c r="D1467" s="205" t="s">
        <v>171</v>
      </c>
      <c r="E1467" s="217" t="s">
        <v>21</v>
      </c>
      <c r="F1467" s="218" t="s">
        <v>2609</v>
      </c>
      <c r="G1467" s="216"/>
      <c r="H1467" s="219">
        <v>4.5999999999999996</v>
      </c>
      <c r="I1467" s="220"/>
      <c r="J1467" s="216"/>
      <c r="K1467" s="216"/>
      <c r="L1467" s="221"/>
      <c r="M1467" s="222"/>
      <c r="N1467" s="223"/>
      <c r="O1467" s="223"/>
      <c r="P1467" s="223"/>
      <c r="Q1467" s="223"/>
      <c r="R1467" s="223"/>
      <c r="S1467" s="223"/>
      <c r="T1467" s="224"/>
      <c r="AT1467" s="225" t="s">
        <v>171</v>
      </c>
      <c r="AU1467" s="225" t="s">
        <v>84</v>
      </c>
      <c r="AV1467" s="12" t="s">
        <v>84</v>
      </c>
      <c r="AW1467" s="12" t="s">
        <v>37</v>
      </c>
      <c r="AX1467" s="12" t="s">
        <v>74</v>
      </c>
      <c r="AY1467" s="225" t="s">
        <v>162</v>
      </c>
    </row>
    <row r="1468" spans="2:51" s="11" customFormat="1" ht="13.5">
      <c r="B1468" s="203"/>
      <c r="C1468" s="204"/>
      <c r="D1468" s="205" t="s">
        <v>171</v>
      </c>
      <c r="E1468" s="206" t="s">
        <v>21</v>
      </c>
      <c r="F1468" s="207" t="s">
        <v>1080</v>
      </c>
      <c r="G1468" s="204"/>
      <c r="H1468" s="208" t="s">
        <v>21</v>
      </c>
      <c r="I1468" s="209"/>
      <c r="J1468" s="204"/>
      <c r="K1468" s="204"/>
      <c r="L1468" s="210"/>
      <c r="M1468" s="211"/>
      <c r="N1468" s="212"/>
      <c r="O1468" s="212"/>
      <c r="P1468" s="212"/>
      <c r="Q1468" s="212"/>
      <c r="R1468" s="212"/>
      <c r="S1468" s="212"/>
      <c r="T1468" s="213"/>
      <c r="AT1468" s="214" t="s">
        <v>171</v>
      </c>
      <c r="AU1468" s="214" t="s">
        <v>84</v>
      </c>
      <c r="AV1468" s="11" t="s">
        <v>82</v>
      </c>
      <c r="AW1468" s="11" t="s">
        <v>37</v>
      </c>
      <c r="AX1468" s="11" t="s">
        <v>74</v>
      </c>
      <c r="AY1468" s="214" t="s">
        <v>162</v>
      </c>
    </row>
    <row r="1469" spans="2:51" s="12" customFormat="1" ht="13.5">
      <c r="B1469" s="215"/>
      <c r="C1469" s="216"/>
      <c r="D1469" s="205" t="s">
        <v>171</v>
      </c>
      <c r="E1469" s="217" t="s">
        <v>21</v>
      </c>
      <c r="F1469" s="218" t="s">
        <v>2609</v>
      </c>
      <c r="G1469" s="216"/>
      <c r="H1469" s="219">
        <v>4.5999999999999996</v>
      </c>
      <c r="I1469" s="220"/>
      <c r="J1469" s="216"/>
      <c r="K1469" s="216"/>
      <c r="L1469" s="221"/>
      <c r="M1469" s="222"/>
      <c r="N1469" s="223"/>
      <c r="O1469" s="223"/>
      <c r="P1469" s="223"/>
      <c r="Q1469" s="223"/>
      <c r="R1469" s="223"/>
      <c r="S1469" s="223"/>
      <c r="T1469" s="224"/>
      <c r="AT1469" s="225" t="s">
        <v>171</v>
      </c>
      <c r="AU1469" s="225" t="s">
        <v>84</v>
      </c>
      <c r="AV1469" s="12" t="s">
        <v>84</v>
      </c>
      <c r="AW1469" s="12" t="s">
        <v>37</v>
      </c>
      <c r="AX1469" s="12" t="s">
        <v>74</v>
      </c>
      <c r="AY1469" s="225" t="s">
        <v>162</v>
      </c>
    </row>
    <row r="1470" spans="2:51" s="11" customFormat="1" ht="13.5">
      <c r="B1470" s="203"/>
      <c r="C1470" s="204"/>
      <c r="D1470" s="205" t="s">
        <v>171</v>
      </c>
      <c r="E1470" s="206" t="s">
        <v>21</v>
      </c>
      <c r="F1470" s="207" t="s">
        <v>1081</v>
      </c>
      <c r="G1470" s="204"/>
      <c r="H1470" s="208" t="s">
        <v>21</v>
      </c>
      <c r="I1470" s="209"/>
      <c r="J1470" s="204"/>
      <c r="K1470" s="204"/>
      <c r="L1470" s="210"/>
      <c r="M1470" s="211"/>
      <c r="N1470" s="212"/>
      <c r="O1470" s="212"/>
      <c r="P1470" s="212"/>
      <c r="Q1470" s="212"/>
      <c r="R1470" s="212"/>
      <c r="S1470" s="212"/>
      <c r="T1470" s="213"/>
      <c r="AT1470" s="214" t="s">
        <v>171</v>
      </c>
      <c r="AU1470" s="214" t="s">
        <v>84</v>
      </c>
      <c r="AV1470" s="11" t="s">
        <v>82</v>
      </c>
      <c r="AW1470" s="11" t="s">
        <v>37</v>
      </c>
      <c r="AX1470" s="11" t="s">
        <v>74</v>
      </c>
      <c r="AY1470" s="214" t="s">
        <v>162</v>
      </c>
    </row>
    <row r="1471" spans="2:51" s="12" customFormat="1" ht="13.5">
      <c r="B1471" s="215"/>
      <c r="C1471" s="216"/>
      <c r="D1471" s="205" t="s">
        <v>171</v>
      </c>
      <c r="E1471" s="217" t="s">
        <v>21</v>
      </c>
      <c r="F1471" s="218" t="s">
        <v>2610</v>
      </c>
      <c r="G1471" s="216"/>
      <c r="H1471" s="219">
        <v>9</v>
      </c>
      <c r="I1471" s="220"/>
      <c r="J1471" s="216"/>
      <c r="K1471" s="216"/>
      <c r="L1471" s="221"/>
      <c r="M1471" s="222"/>
      <c r="N1471" s="223"/>
      <c r="O1471" s="223"/>
      <c r="P1471" s="223"/>
      <c r="Q1471" s="223"/>
      <c r="R1471" s="223"/>
      <c r="S1471" s="223"/>
      <c r="T1471" s="224"/>
      <c r="AT1471" s="225" t="s">
        <v>171</v>
      </c>
      <c r="AU1471" s="225" t="s">
        <v>84</v>
      </c>
      <c r="AV1471" s="12" t="s">
        <v>84</v>
      </c>
      <c r="AW1471" s="12" t="s">
        <v>37</v>
      </c>
      <c r="AX1471" s="12" t="s">
        <v>74</v>
      </c>
      <c r="AY1471" s="225" t="s">
        <v>162</v>
      </c>
    </row>
    <row r="1472" spans="2:51" s="11" customFormat="1" ht="13.5">
      <c r="B1472" s="203"/>
      <c r="C1472" s="204"/>
      <c r="D1472" s="205" t="s">
        <v>171</v>
      </c>
      <c r="E1472" s="206" t="s">
        <v>21</v>
      </c>
      <c r="F1472" s="207" t="s">
        <v>1083</v>
      </c>
      <c r="G1472" s="204"/>
      <c r="H1472" s="208" t="s">
        <v>21</v>
      </c>
      <c r="I1472" s="209"/>
      <c r="J1472" s="204"/>
      <c r="K1472" s="204"/>
      <c r="L1472" s="210"/>
      <c r="M1472" s="211"/>
      <c r="N1472" s="212"/>
      <c r="O1472" s="212"/>
      <c r="P1472" s="212"/>
      <c r="Q1472" s="212"/>
      <c r="R1472" s="212"/>
      <c r="S1472" s="212"/>
      <c r="T1472" s="213"/>
      <c r="AT1472" s="214" t="s">
        <v>171</v>
      </c>
      <c r="AU1472" s="214" t="s">
        <v>84</v>
      </c>
      <c r="AV1472" s="11" t="s">
        <v>82</v>
      </c>
      <c r="AW1472" s="11" t="s">
        <v>37</v>
      </c>
      <c r="AX1472" s="11" t="s">
        <v>74</v>
      </c>
      <c r="AY1472" s="214" t="s">
        <v>162</v>
      </c>
    </row>
    <row r="1473" spans="2:51" s="12" customFormat="1" ht="13.5">
      <c r="B1473" s="215"/>
      <c r="C1473" s="216"/>
      <c r="D1473" s="205" t="s">
        <v>171</v>
      </c>
      <c r="E1473" s="217" t="s">
        <v>21</v>
      </c>
      <c r="F1473" s="218" t="s">
        <v>2609</v>
      </c>
      <c r="G1473" s="216"/>
      <c r="H1473" s="219">
        <v>4.5999999999999996</v>
      </c>
      <c r="I1473" s="220"/>
      <c r="J1473" s="216"/>
      <c r="K1473" s="216"/>
      <c r="L1473" s="221"/>
      <c r="M1473" s="222"/>
      <c r="N1473" s="223"/>
      <c r="O1473" s="223"/>
      <c r="P1473" s="223"/>
      <c r="Q1473" s="223"/>
      <c r="R1473" s="223"/>
      <c r="S1473" s="223"/>
      <c r="T1473" s="224"/>
      <c r="AT1473" s="225" t="s">
        <v>171</v>
      </c>
      <c r="AU1473" s="225" t="s">
        <v>84</v>
      </c>
      <c r="AV1473" s="12" t="s">
        <v>84</v>
      </c>
      <c r="AW1473" s="12" t="s">
        <v>37</v>
      </c>
      <c r="AX1473" s="12" t="s">
        <v>74</v>
      </c>
      <c r="AY1473" s="225" t="s">
        <v>162</v>
      </c>
    </row>
    <row r="1474" spans="2:51" s="11" customFormat="1" ht="13.5">
      <c r="B1474" s="203"/>
      <c r="C1474" s="204"/>
      <c r="D1474" s="205" t="s">
        <v>171</v>
      </c>
      <c r="E1474" s="206" t="s">
        <v>21</v>
      </c>
      <c r="F1474" s="207" t="s">
        <v>1084</v>
      </c>
      <c r="G1474" s="204"/>
      <c r="H1474" s="208" t="s">
        <v>21</v>
      </c>
      <c r="I1474" s="209"/>
      <c r="J1474" s="204"/>
      <c r="K1474" s="204"/>
      <c r="L1474" s="210"/>
      <c r="M1474" s="211"/>
      <c r="N1474" s="212"/>
      <c r="O1474" s="212"/>
      <c r="P1474" s="212"/>
      <c r="Q1474" s="212"/>
      <c r="R1474" s="212"/>
      <c r="S1474" s="212"/>
      <c r="T1474" s="213"/>
      <c r="AT1474" s="214" t="s">
        <v>171</v>
      </c>
      <c r="AU1474" s="214" t="s">
        <v>84</v>
      </c>
      <c r="AV1474" s="11" t="s">
        <v>82</v>
      </c>
      <c r="AW1474" s="11" t="s">
        <v>37</v>
      </c>
      <c r="AX1474" s="11" t="s">
        <v>74</v>
      </c>
      <c r="AY1474" s="214" t="s">
        <v>162</v>
      </c>
    </row>
    <row r="1475" spans="2:51" s="12" customFormat="1" ht="13.5">
      <c r="B1475" s="215"/>
      <c r="C1475" s="216"/>
      <c r="D1475" s="205" t="s">
        <v>171</v>
      </c>
      <c r="E1475" s="217" t="s">
        <v>21</v>
      </c>
      <c r="F1475" s="218" t="s">
        <v>2611</v>
      </c>
      <c r="G1475" s="216"/>
      <c r="H1475" s="219">
        <v>6.46</v>
      </c>
      <c r="I1475" s="220"/>
      <c r="J1475" s="216"/>
      <c r="K1475" s="216"/>
      <c r="L1475" s="221"/>
      <c r="M1475" s="222"/>
      <c r="N1475" s="223"/>
      <c r="O1475" s="223"/>
      <c r="P1475" s="223"/>
      <c r="Q1475" s="223"/>
      <c r="R1475" s="223"/>
      <c r="S1475" s="223"/>
      <c r="T1475" s="224"/>
      <c r="AT1475" s="225" t="s">
        <v>171</v>
      </c>
      <c r="AU1475" s="225" t="s">
        <v>84</v>
      </c>
      <c r="AV1475" s="12" t="s">
        <v>84</v>
      </c>
      <c r="AW1475" s="12" t="s">
        <v>37</v>
      </c>
      <c r="AX1475" s="12" t="s">
        <v>74</v>
      </c>
      <c r="AY1475" s="225" t="s">
        <v>162</v>
      </c>
    </row>
    <row r="1476" spans="2:51" s="11" customFormat="1" ht="13.5">
      <c r="B1476" s="203"/>
      <c r="C1476" s="204"/>
      <c r="D1476" s="205" t="s">
        <v>171</v>
      </c>
      <c r="E1476" s="206" t="s">
        <v>21</v>
      </c>
      <c r="F1476" s="207" t="s">
        <v>495</v>
      </c>
      <c r="G1476" s="204"/>
      <c r="H1476" s="208" t="s">
        <v>21</v>
      </c>
      <c r="I1476" s="209"/>
      <c r="J1476" s="204"/>
      <c r="K1476" s="204"/>
      <c r="L1476" s="210"/>
      <c r="M1476" s="211"/>
      <c r="N1476" s="212"/>
      <c r="O1476" s="212"/>
      <c r="P1476" s="212"/>
      <c r="Q1476" s="212"/>
      <c r="R1476" s="212"/>
      <c r="S1476" s="212"/>
      <c r="T1476" s="213"/>
      <c r="AT1476" s="214" t="s">
        <v>171</v>
      </c>
      <c r="AU1476" s="214" t="s">
        <v>84</v>
      </c>
      <c r="AV1476" s="11" t="s">
        <v>82</v>
      </c>
      <c r="AW1476" s="11" t="s">
        <v>37</v>
      </c>
      <c r="AX1476" s="11" t="s">
        <v>74</v>
      </c>
      <c r="AY1476" s="214" t="s">
        <v>162</v>
      </c>
    </row>
    <row r="1477" spans="2:51" s="11" customFormat="1" ht="13.5">
      <c r="B1477" s="203"/>
      <c r="C1477" s="204"/>
      <c r="D1477" s="205" t="s">
        <v>171</v>
      </c>
      <c r="E1477" s="206" t="s">
        <v>21</v>
      </c>
      <c r="F1477" s="207" t="s">
        <v>1102</v>
      </c>
      <c r="G1477" s="204"/>
      <c r="H1477" s="208" t="s">
        <v>21</v>
      </c>
      <c r="I1477" s="209"/>
      <c r="J1477" s="204"/>
      <c r="K1477" s="204"/>
      <c r="L1477" s="210"/>
      <c r="M1477" s="211"/>
      <c r="N1477" s="212"/>
      <c r="O1477" s="212"/>
      <c r="P1477" s="212"/>
      <c r="Q1477" s="212"/>
      <c r="R1477" s="212"/>
      <c r="S1477" s="212"/>
      <c r="T1477" s="213"/>
      <c r="AT1477" s="214" t="s">
        <v>171</v>
      </c>
      <c r="AU1477" s="214" t="s">
        <v>84</v>
      </c>
      <c r="AV1477" s="11" t="s">
        <v>82</v>
      </c>
      <c r="AW1477" s="11" t="s">
        <v>37</v>
      </c>
      <c r="AX1477" s="11" t="s">
        <v>74</v>
      </c>
      <c r="AY1477" s="214" t="s">
        <v>162</v>
      </c>
    </row>
    <row r="1478" spans="2:51" s="12" customFormat="1" ht="13.5">
      <c r="B1478" s="215"/>
      <c r="C1478" s="216"/>
      <c r="D1478" s="205" t="s">
        <v>171</v>
      </c>
      <c r="E1478" s="217" t="s">
        <v>21</v>
      </c>
      <c r="F1478" s="218" t="s">
        <v>2612</v>
      </c>
      <c r="G1478" s="216"/>
      <c r="H1478" s="219">
        <v>4.4000000000000004</v>
      </c>
      <c r="I1478" s="220"/>
      <c r="J1478" s="216"/>
      <c r="K1478" s="216"/>
      <c r="L1478" s="221"/>
      <c r="M1478" s="222"/>
      <c r="N1478" s="223"/>
      <c r="O1478" s="223"/>
      <c r="P1478" s="223"/>
      <c r="Q1478" s="223"/>
      <c r="R1478" s="223"/>
      <c r="S1478" s="223"/>
      <c r="T1478" s="224"/>
      <c r="AT1478" s="225" t="s">
        <v>171</v>
      </c>
      <c r="AU1478" s="225" t="s">
        <v>84</v>
      </c>
      <c r="AV1478" s="12" t="s">
        <v>84</v>
      </c>
      <c r="AW1478" s="12" t="s">
        <v>37</v>
      </c>
      <c r="AX1478" s="12" t="s">
        <v>74</v>
      </c>
      <c r="AY1478" s="225" t="s">
        <v>162</v>
      </c>
    </row>
    <row r="1479" spans="2:51" s="11" customFormat="1" ht="13.5">
      <c r="B1479" s="203"/>
      <c r="C1479" s="204"/>
      <c r="D1479" s="205" t="s">
        <v>171</v>
      </c>
      <c r="E1479" s="206" t="s">
        <v>21</v>
      </c>
      <c r="F1479" s="207" t="s">
        <v>1104</v>
      </c>
      <c r="G1479" s="204"/>
      <c r="H1479" s="208" t="s">
        <v>21</v>
      </c>
      <c r="I1479" s="209"/>
      <c r="J1479" s="204"/>
      <c r="K1479" s="204"/>
      <c r="L1479" s="210"/>
      <c r="M1479" s="211"/>
      <c r="N1479" s="212"/>
      <c r="O1479" s="212"/>
      <c r="P1479" s="212"/>
      <c r="Q1479" s="212"/>
      <c r="R1479" s="212"/>
      <c r="S1479" s="212"/>
      <c r="T1479" s="213"/>
      <c r="AT1479" s="214" t="s">
        <v>171</v>
      </c>
      <c r="AU1479" s="214" t="s">
        <v>84</v>
      </c>
      <c r="AV1479" s="11" t="s">
        <v>82</v>
      </c>
      <c r="AW1479" s="11" t="s">
        <v>37</v>
      </c>
      <c r="AX1479" s="11" t="s">
        <v>74</v>
      </c>
      <c r="AY1479" s="214" t="s">
        <v>162</v>
      </c>
    </row>
    <row r="1480" spans="2:51" s="12" customFormat="1" ht="13.5">
      <c r="B1480" s="215"/>
      <c r="C1480" s="216"/>
      <c r="D1480" s="205" t="s">
        <v>171</v>
      </c>
      <c r="E1480" s="217" t="s">
        <v>21</v>
      </c>
      <c r="F1480" s="218" t="s">
        <v>2612</v>
      </c>
      <c r="G1480" s="216"/>
      <c r="H1480" s="219">
        <v>4.4000000000000004</v>
      </c>
      <c r="I1480" s="220"/>
      <c r="J1480" s="216"/>
      <c r="K1480" s="216"/>
      <c r="L1480" s="221"/>
      <c r="M1480" s="222"/>
      <c r="N1480" s="223"/>
      <c r="O1480" s="223"/>
      <c r="P1480" s="223"/>
      <c r="Q1480" s="223"/>
      <c r="R1480" s="223"/>
      <c r="S1480" s="223"/>
      <c r="T1480" s="224"/>
      <c r="AT1480" s="225" t="s">
        <v>171</v>
      </c>
      <c r="AU1480" s="225" t="s">
        <v>84</v>
      </c>
      <c r="AV1480" s="12" t="s">
        <v>84</v>
      </c>
      <c r="AW1480" s="12" t="s">
        <v>37</v>
      </c>
      <c r="AX1480" s="12" t="s">
        <v>74</v>
      </c>
      <c r="AY1480" s="225" t="s">
        <v>162</v>
      </c>
    </row>
    <row r="1481" spans="2:51" s="11" customFormat="1" ht="13.5">
      <c r="B1481" s="203"/>
      <c r="C1481" s="204"/>
      <c r="D1481" s="205" t="s">
        <v>171</v>
      </c>
      <c r="E1481" s="206" t="s">
        <v>21</v>
      </c>
      <c r="F1481" s="207" t="s">
        <v>1105</v>
      </c>
      <c r="G1481" s="204"/>
      <c r="H1481" s="208" t="s">
        <v>21</v>
      </c>
      <c r="I1481" s="209"/>
      <c r="J1481" s="204"/>
      <c r="K1481" s="204"/>
      <c r="L1481" s="210"/>
      <c r="M1481" s="211"/>
      <c r="N1481" s="212"/>
      <c r="O1481" s="212"/>
      <c r="P1481" s="212"/>
      <c r="Q1481" s="212"/>
      <c r="R1481" s="212"/>
      <c r="S1481" s="212"/>
      <c r="T1481" s="213"/>
      <c r="AT1481" s="214" t="s">
        <v>171</v>
      </c>
      <c r="AU1481" s="214" t="s">
        <v>84</v>
      </c>
      <c r="AV1481" s="11" t="s">
        <v>82</v>
      </c>
      <c r="AW1481" s="11" t="s">
        <v>37</v>
      </c>
      <c r="AX1481" s="11" t="s">
        <v>74</v>
      </c>
      <c r="AY1481" s="214" t="s">
        <v>162</v>
      </c>
    </row>
    <row r="1482" spans="2:51" s="12" customFormat="1" ht="13.5">
      <c r="B1482" s="215"/>
      <c r="C1482" s="216"/>
      <c r="D1482" s="205" t="s">
        <v>171</v>
      </c>
      <c r="E1482" s="217" t="s">
        <v>21</v>
      </c>
      <c r="F1482" s="218" t="s">
        <v>2613</v>
      </c>
      <c r="G1482" s="216"/>
      <c r="H1482" s="219">
        <v>5.0999999999999996</v>
      </c>
      <c r="I1482" s="220"/>
      <c r="J1482" s="216"/>
      <c r="K1482" s="216"/>
      <c r="L1482" s="221"/>
      <c r="M1482" s="222"/>
      <c r="N1482" s="223"/>
      <c r="O1482" s="223"/>
      <c r="P1482" s="223"/>
      <c r="Q1482" s="223"/>
      <c r="R1482" s="223"/>
      <c r="S1482" s="223"/>
      <c r="T1482" s="224"/>
      <c r="AT1482" s="225" t="s">
        <v>171</v>
      </c>
      <c r="AU1482" s="225" t="s">
        <v>84</v>
      </c>
      <c r="AV1482" s="12" t="s">
        <v>84</v>
      </c>
      <c r="AW1482" s="12" t="s">
        <v>37</v>
      </c>
      <c r="AX1482" s="12" t="s">
        <v>74</v>
      </c>
      <c r="AY1482" s="225" t="s">
        <v>162</v>
      </c>
    </row>
    <row r="1483" spans="2:51" s="11" customFormat="1" ht="13.5">
      <c r="B1483" s="203"/>
      <c r="C1483" s="204"/>
      <c r="D1483" s="205" t="s">
        <v>171</v>
      </c>
      <c r="E1483" s="206" t="s">
        <v>21</v>
      </c>
      <c r="F1483" s="207" t="s">
        <v>1107</v>
      </c>
      <c r="G1483" s="204"/>
      <c r="H1483" s="208" t="s">
        <v>21</v>
      </c>
      <c r="I1483" s="209"/>
      <c r="J1483" s="204"/>
      <c r="K1483" s="204"/>
      <c r="L1483" s="210"/>
      <c r="M1483" s="211"/>
      <c r="N1483" s="212"/>
      <c r="O1483" s="212"/>
      <c r="P1483" s="212"/>
      <c r="Q1483" s="212"/>
      <c r="R1483" s="212"/>
      <c r="S1483" s="212"/>
      <c r="T1483" s="213"/>
      <c r="AT1483" s="214" t="s">
        <v>171</v>
      </c>
      <c r="AU1483" s="214" t="s">
        <v>84</v>
      </c>
      <c r="AV1483" s="11" t="s">
        <v>82</v>
      </c>
      <c r="AW1483" s="11" t="s">
        <v>37</v>
      </c>
      <c r="AX1483" s="11" t="s">
        <v>74</v>
      </c>
      <c r="AY1483" s="214" t="s">
        <v>162</v>
      </c>
    </row>
    <row r="1484" spans="2:51" s="12" customFormat="1" ht="13.5">
      <c r="B1484" s="215"/>
      <c r="C1484" s="216"/>
      <c r="D1484" s="205" t="s">
        <v>171</v>
      </c>
      <c r="E1484" s="217" t="s">
        <v>21</v>
      </c>
      <c r="F1484" s="218" t="s">
        <v>2614</v>
      </c>
      <c r="G1484" s="216"/>
      <c r="H1484" s="219">
        <v>7.14</v>
      </c>
      <c r="I1484" s="220"/>
      <c r="J1484" s="216"/>
      <c r="K1484" s="216"/>
      <c r="L1484" s="221"/>
      <c r="M1484" s="222"/>
      <c r="N1484" s="223"/>
      <c r="O1484" s="223"/>
      <c r="P1484" s="223"/>
      <c r="Q1484" s="223"/>
      <c r="R1484" s="223"/>
      <c r="S1484" s="223"/>
      <c r="T1484" s="224"/>
      <c r="AT1484" s="225" t="s">
        <v>171</v>
      </c>
      <c r="AU1484" s="225" t="s">
        <v>84</v>
      </c>
      <c r="AV1484" s="12" t="s">
        <v>84</v>
      </c>
      <c r="AW1484" s="12" t="s">
        <v>37</v>
      </c>
      <c r="AX1484" s="12" t="s">
        <v>74</v>
      </c>
      <c r="AY1484" s="225" t="s">
        <v>162</v>
      </c>
    </row>
    <row r="1485" spans="2:51" s="11" customFormat="1" ht="13.5">
      <c r="B1485" s="203"/>
      <c r="C1485" s="204"/>
      <c r="D1485" s="205" t="s">
        <v>171</v>
      </c>
      <c r="E1485" s="206" t="s">
        <v>21</v>
      </c>
      <c r="F1485" s="207" t="s">
        <v>1108</v>
      </c>
      <c r="G1485" s="204"/>
      <c r="H1485" s="208" t="s">
        <v>21</v>
      </c>
      <c r="I1485" s="209"/>
      <c r="J1485" s="204"/>
      <c r="K1485" s="204"/>
      <c r="L1485" s="210"/>
      <c r="M1485" s="211"/>
      <c r="N1485" s="212"/>
      <c r="O1485" s="212"/>
      <c r="P1485" s="212"/>
      <c r="Q1485" s="212"/>
      <c r="R1485" s="212"/>
      <c r="S1485" s="212"/>
      <c r="T1485" s="213"/>
      <c r="AT1485" s="214" t="s">
        <v>171</v>
      </c>
      <c r="AU1485" s="214" t="s">
        <v>84</v>
      </c>
      <c r="AV1485" s="11" t="s">
        <v>82</v>
      </c>
      <c r="AW1485" s="11" t="s">
        <v>37</v>
      </c>
      <c r="AX1485" s="11" t="s">
        <v>74</v>
      </c>
      <c r="AY1485" s="214" t="s">
        <v>162</v>
      </c>
    </row>
    <row r="1486" spans="2:51" s="12" customFormat="1" ht="13.5">
      <c r="B1486" s="215"/>
      <c r="C1486" s="216"/>
      <c r="D1486" s="205" t="s">
        <v>171</v>
      </c>
      <c r="E1486" s="217" t="s">
        <v>21</v>
      </c>
      <c r="F1486" s="218" t="s">
        <v>2609</v>
      </c>
      <c r="G1486" s="216"/>
      <c r="H1486" s="219">
        <v>4.5999999999999996</v>
      </c>
      <c r="I1486" s="220"/>
      <c r="J1486" s="216"/>
      <c r="K1486" s="216"/>
      <c r="L1486" s="221"/>
      <c r="M1486" s="222"/>
      <c r="N1486" s="223"/>
      <c r="O1486" s="223"/>
      <c r="P1486" s="223"/>
      <c r="Q1486" s="223"/>
      <c r="R1486" s="223"/>
      <c r="S1486" s="223"/>
      <c r="T1486" s="224"/>
      <c r="AT1486" s="225" t="s">
        <v>171</v>
      </c>
      <c r="AU1486" s="225" t="s">
        <v>84</v>
      </c>
      <c r="AV1486" s="12" t="s">
        <v>84</v>
      </c>
      <c r="AW1486" s="12" t="s">
        <v>37</v>
      </c>
      <c r="AX1486" s="12" t="s">
        <v>74</v>
      </c>
      <c r="AY1486" s="225" t="s">
        <v>162</v>
      </c>
    </row>
    <row r="1487" spans="2:51" s="11" customFormat="1" ht="13.5">
      <c r="B1487" s="203"/>
      <c r="C1487" s="204"/>
      <c r="D1487" s="205" t="s">
        <v>171</v>
      </c>
      <c r="E1487" s="206" t="s">
        <v>21</v>
      </c>
      <c r="F1487" s="207" t="s">
        <v>1109</v>
      </c>
      <c r="G1487" s="204"/>
      <c r="H1487" s="208" t="s">
        <v>21</v>
      </c>
      <c r="I1487" s="209"/>
      <c r="J1487" s="204"/>
      <c r="K1487" s="204"/>
      <c r="L1487" s="210"/>
      <c r="M1487" s="211"/>
      <c r="N1487" s="212"/>
      <c r="O1487" s="212"/>
      <c r="P1487" s="212"/>
      <c r="Q1487" s="212"/>
      <c r="R1487" s="212"/>
      <c r="S1487" s="212"/>
      <c r="T1487" s="213"/>
      <c r="AT1487" s="214" t="s">
        <v>171</v>
      </c>
      <c r="AU1487" s="214" t="s">
        <v>84</v>
      </c>
      <c r="AV1487" s="11" t="s">
        <v>82</v>
      </c>
      <c r="AW1487" s="11" t="s">
        <v>37</v>
      </c>
      <c r="AX1487" s="11" t="s">
        <v>74</v>
      </c>
      <c r="AY1487" s="214" t="s">
        <v>162</v>
      </c>
    </row>
    <row r="1488" spans="2:51" s="12" customFormat="1" ht="13.5">
      <c r="B1488" s="215"/>
      <c r="C1488" s="216"/>
      <c r="D1488" s="205" t="s">
        <v>171</v>
      </c>
      <c r="E1488" s="217" t="s">
        <v>21</v>
      </c>
      <c r="F1488" s="218" t="s">
        <v>2609</v>
      </c>
      <c r="G1488" s="216"/>
      <c r="H1488" s="219">
        <v>4.5999999999999996</v>
      </c>
      <c r="I1488" s="220"/>
      <c r="J1488" s="216"/>
      <c r="K1488" s="216"/>
      <c r="L1488" s="221"/>
      <c r="M1488" s="222"/>
      <c r="N1488" s="223"/>
      <c r="O1488" s="223"/>
      <c r="P1488" s="223"/>
      <c r="Q1488" s="223"/>
      <c r="R1488" s="223"/>
      <c r="S1488" s="223"/>
      <c r="T1488" s="224"/>
      <c r="AT1488" s="225" t="s">
        <v>171</v>
      </c>
      <c r="AU1488" s="225" t="s">
        <v>84</v>
      </c>
      <c r="AV1488" s="12" t="s">
        <v>84</v>
      </c>
      <c r="AW1488" s="12" t="s">
        <v>37</v>
      </c>
      <c r="AX1488" s="12" t="s">
        <v>74</v>
      </c>
      <c r="AY1488" s="225" t="s">
        <v>162</v>
      </c>
    </row>
    <row r="1489" spans="2:65" s="11" customFormat="1" ht="13.5">
      <c r="B1489" s="203"/>
      <c r="C1489" s="204"/>
      <c r="D1489" s="205" t="s">
        <v>171</v>
      </c>
      <c r="E1489" s="206" t="s">
        <v>21</v>
      </c>
      <c r="F1489" s="207" t="s">
        <v>1110</v>
      </c>
      <c r="G1489" s="204"/>
      <c r="H1489" s="208" t="s">
        <v>21</v>
      </c>
      <c r="I1489" s="209"/>
      <c r="J1489" s="204"/>
      <c r="K1489" s="204"/>
      <c r="L1489" s="210"/>
      <c r="M1489" s="211"/>
      <c r="N1489" s="212"/>
      <c r="O1489" s="212"/>
      <c r="P1489" s="212"/>
      <c r="Q1489" s="212"/>
      <c r="R1489" s="212"/>
      <c r="S1489" s="212"/>
      <c r="T1489" s="213"/>
      <c r="AT1489" s="214" t="s">
        <v>171</v>
      </c>
      <c r="AU1489" s="214" t="s">
        <v>84</v>
      </c>
      <c r="AV1489" s="11" t="s">
        <v>82</v>
      </c>
      <c r="AW1489" s="11" t="s">
        <v>37</v>
      </c>
      <c r="AX1489" s="11" t="s">
        <v>74</v>
      </c>
      <c r="AY1489" s="214" t="s">
        <v>162</v>
      </c>
    </row>
    <row r="1490" spans="2:65" s="12" customFormat="1" ht="13.5">
      <c r="B1490" s="215"/>
      <c r="C1490" s="216"/>
      <c r="D1490" s="205" t="s">
        <v>171</v>
      </c>
      <c r="E1490" s="217" t="s">
        <v>21</v>
      </c>
      <c r="F1490" s="218" t="s">
        <v>2610</v>
      </c>
      <c r="G1490" s="216"/>
      <c r="H1490" s="219">
        <v>9</v>
      </c>
      <c r="I1490" s="220"/>
      <c r="J1490" s="216"/>
      <c r="K1490" s="216"/>
      <c r="L1490" s="221"/>
      <c r="M1490" s="222"/>
      <c r="N1490" s="223"/>
      <c r="O1490" s="223"/>
      <c r="P1490" s="223"/>
      <c r="Q1490" s="223"/>
      <c r="R1490" s="223"/>
      <c r="S1490" s="223"/>
      <c r="T1490" s="224"/>
      <c r="AT1490" s="225" t="s">
        <v>171</v>
      </c>
      <c r="AU1490" s="225" t="s">
        <v>84</v>
      </c>
      <c r="AV1490" s="12" t="s">
        <v>84</v>
      </c>
      <c r="AW1490" s="12" t="s">
        <v>37</v>
      </c>
      <c r="AX1490" s="12" t="s">
        <v>74</v>
      </c>
      <c r="AY1490" s="225" t="s">
        <v>162</v>
      </c>
    </row>
    <row r="1491" spans="2:65" s="11" customFormat="1" ht="13.5">
      <c r="B1491" s="203"/>
      <c r="C1491" s="204"/>
      <c r="D1491" s="205" t="s">
        <v>171</v>
      </c>
      <c r="E1491" s="206" t="s">
        <v>21</v>
      </c>
      <c r="F1491" s="207" t="s">
        <v>1111</v>
      </c>
      <c r="G1491" s="204"/>
      <c r="H1491" s="208" t="s">
        <v>21</v>
      </c>
      <c r="I1491" s="209"/>
      <c r="J1491" s="204"/>
      <c r="K1491" s="204"/>
      <c r="L1491" s="210"/>
      <c r="M1491" s="211"/>
      <c r="N1491" s="212"/>
      <c r="O1491" s="212"/>
      <c r="P1491" s="212"/>
      <c r="Q1491" s="212"/>
      <c r="R1491" s="212"/>
      <c r="S1491" s="212"/>
      <c r="T1491" s="213"/>
      <c r="AT1491" s="214" t="s">
        <v>171</v>
      </c>
      <c r="AU1491" s="214" t="s">
        <v>84</v>
      </c>
      <c r="AV1491" s="11" t="s">
        <v>82</v>
      </c>
      <c r="AW1491" s="11" t="s">
        <v>37</v>
      </c>
      <c r="AX1491" s="11" t="s">
        <v>74</v>
      </c>
      <c r="AY1491" s="214" t="s">
        <v>162</v>
      </c>
    </row>
    <row r="1492" spans="2:65" s="12" customFormat="1" ht="13.5">
      <c r="B1492" s="215"/>
      <c r="C1492" s="216"/>
      <c r="D1492" s="205" t="s">
        <v>171</v>
      </c>
      <c r="E1492" s="217" t="s">
        <v>21</v>
      </c>
      <c r="F1492" s="218" t="s">
        <v>2615</v>
      </c>
      <c r="G1492" s="216"/>
      <c r="H1492" s="219">
        <v>4.5999999999999996</v>
      </c>
      <c r="I1492" s="220"/>
      <c r="J1492" s="216"/>
      <c r="K1492" s="216"/>
      <c r="L1492" s="221"/>
      <c r="M1492" s="222"/>
      <c r="N1492" s="223"/>
      <c r="O1492" s="223"/>
      <c r="P1492" s="223"/>
      <c r="Q1492" s="223"/>
      <c r="R1492" s="223"/>
      <c r="S1492" s="223"/>
      <c r="T1492" s="224"/>
      <c r="AT1492" s="225" t="s">
        <v>171</v>
      </c>
      <c r="AU1492" s="225" t="s">
        <v>84</v>
      </c>
      <c r="AV1492" s="12" t="s">
        <v>84</v>
      </c>
      <c r="AW1492" s="12" t="s">
        <v>37</v>
      </c>
      <c r="AX1492" s="12" t="s">
        <v>74</v>
      </c>
      <c r="AY1492" s="225" t="s">
        <v>162</v>
      </c>
    </row>
    <row r="1493" spans="2:65" s="11" customFormat="1" ht="13.5">
      <c r="B1493" s="203"/>
      <c r="C1493" s="204"/>
      <c r="D1493" s="205" t="s">
        <v>171</v>
      </c>
      <c r="E1493" s="206" t="s">
        <v>21</v>
      </c>
      <c r="F1493" s="207" t="s">
        <v>1113</v>
      </c>
      <c r="G1493" s="204"/>
      <c r="H1493" s="208" t="s">
        <v>21</v>
      </c>
      <c r="I1493" s="209"/>
      <c r="J1493" s="204"/>
      <c r="K1493" s="204"/>
      <c r="L1493" s="210"/>
      <c r="M1493" s="211"/>
      <c r="N1493" s="212"/>
      <c r="O1493" s="212"/>
      <c r="P1493" s="212"/>
      <c r="Q1493" s="212"/>
      <c r="R1493" s="212"/>
      <c r="S1493" s="212"/>
      <c r="T1493" s="213"/>
      <c r="AT1493" s="214" t="s">
        <v>171</v>
      </c>
      <c r="AU1493" s="214" t="s">
        <v>84</v>
      </c>
      <c r="AV1493" s="11" t="s">
        <v>82</v>
      </c>
      <c r="AW1493" s="11" t="s">
        <v>37</v>
      </c>
      <c r="AX1493" s="11" t="s">
        <v>74</v>
      </c>
      <c r="AY1493" s="214" t="s">
        <v>162</v>
      </c>
    </row>
    <row r="1494" spans="2:65" s="12" customFormat="1" ht="13.5">
      <c r="B1494" s="215"/>
      <c r="C1494" s="216"/>
      <c r="D1494" s="205" t="s">
        <v>171</v>
      </c>
      <c r="E1494" s="217" t="s">
        <v>21</v>
      </c>
      <c r="F1494" s="218" t="s">
        <v>2611</v>
      </c>
      <c r="G1494" s="216"/>
      <c r="H1494" s="219">
        <v>6.46</v>
      </c>
      <c r="I1494" s="220"/>
      <c r="J1494" s="216"/>
      <c r="K1494" s="216"/>
      <c r="L1494" s="221"/>
      <c r="M1494" s="222"/>
      <c r="N1494" s="223"/>
      <c r="O1494" s="223"/>
      <c r="P1494" s="223"/>
      <c r="Q1494" s="223"/>
      <c r="R1494" s="223"/>
      <c r="S1494" s="223"/>
      <c r="T1494" s="224"/>
      <c r="AT1494" s="225" t="s">
        <v>171</v>
      </c>
      <c r="AU1494" s="225" t="s">
        <v>84</v>
      </c>
      <c r="AV1494" s="12" t="s">
        <v>84</v>
      </c>
      <c r="AW1494" s="12" t="s">
        <v>37</v>
      </c>
      <c r="AX1494" s="12" t="s">
        <v>74</v>
      </c>
      <c r="AY1494" s="225" t="s">
        <v>162</v>
      </c>
    </row>
    <row r="1495" spans="2:65" s="11" customFormat="1" ht="13.5">
      <c r="B1495" s="203"/>
      <c r="C1495" s="204"/>
      <c r="D1495" s="205" t="s">
        <v>171</v>
      </c>
      <c r="E1495" s="206" t="s">
        <v>21</v>
      </c>
      <c r="F1495" s="207" t="s">
        <v>2562</v>
      </c>
      <c r="G1495" s="204"/>
      <c r="H1495" s="208" t="s">
        <v>21</v>
      </c>
      <c r="I1495" s="209"/>
      <c r="J1495" s="204"/>
      <c r="K1495" s="204"/>
      <c r="L1495" s="210"/>
      <c r="M1495" s="211"/>
      <c r="N1495" s="212"/>
      <c r="O1495" s="212"/>
      <c r="P1495" s="212"/>
      <c r="Q1495" s="212"/>
      <c r="R1495" s="212"/>
      <c r="S1495" s="212"/>
      <c r="T1495" s="213"/>
      <c r="AT1495" s="214" t="s">
        <v>171</v>
      </c>
      <c r="AU1495" s="214" t="s">
        <v>84</v>
      </c>
      <c r="AV1495" s="11" t="s">
        <v>82</v>
      </c>
      <c r="AW1495" s="11" t="s">
        <v>37</v>
      </c>
      <c r="AX1495" s="11" t="s">
        <v>74</v>
      </c>
      <c r="AY1495" s="214" t="s">
        <v>162</v>
      </c>
    </row>
    <row r="1496" spans="2:65" s="12" customFormat="1" ht="13.5">
      <c r="B1496" s="215"/>
      <c r="C1496" s="216"/>
      <c r="D1496" s="205" t="s">
        <v>171</v>
      </c>
      <c r="E1496" s="217" t="s">
        <v>21</v>
      </c>
      <c r="F1496" s="218" t="s">
        <v>2616</v>
      </c>
      <c r="G1496" s="216"/>
      <c r="H1496" s="219">
        <v>10.4</v>
      </c>
      <c r="I1496" s="220"/>
      <c r="J1496" s="216"/>
      <c r="K1496" s="216"/>
      <c r="L1496" s="221"/>
      <c r="M1496" s="222"/>
      <c r="N1496" s="223"/>
      <c r="O1496" s="223"/>
      <c r="P1496" s="223"/>
      <c r="Q1496" s="223"/>
      <c r="R1496" s="223"/>
      <c r="S1496" s="223"/>
      <c r="T1496" s="224"/>
      <c r="AT1496" s="225" t="s">
        <v>171</v>
      </c>
      <c r="AU1496" s="225" t="s">
        <v>84</v>
      </c>
      <c r="AV1496" s="12" t="s">
        <v>84</v>
      </c>
      <c r="AW1496" s="12" t="s">
        <v>37</v>
      </c>
      <c r="AX1496" s="12" t="s">
        <v>74</v>
      </c>
      <c r="AY1496" s="225" t="s">
        <v>162</v>
      </c>
    </row>
    <row r="1497" spans="2:65" s="12" customFormat="1" ht="13.5">
      <c r="B1497" s="215"/>
      <c r="C1497" s="216"/>
      <c r="D1497" s="205" t="s">
        <v>171</v>
      </c>
      <c r="E1497" s="217" t="s">
        <v>21</v>
      </c>
      <c r="F1497" s="218" t="s">
        <v>2617</v>
      </c>
      <c r="G1497" s="216"/>
      <c r="H1497" s="219">
        <v>17.399999999999999</v>
      </c>
      <c r="I1497" s="220"/>
      <c r="J1497" s="216"/>
      <c r="K1497" s="216"/>
      <c r="L1497" s="221"/>
      <c r="M1497" s="222"/>
      <c r="N1497" s="223"/>
      <c r="O1497" s="223"/>
      <c r="P1497" s="223"/>
      <c r="Q1497" s="223"/>
      <c r="R1497" s="223"/>
      <c r="S1497" s="223"/>
      <c r="T1497" s="224"/>
      <c r="AT1497" s="225" t="s">
        <v>171</v>
      </c>
      <c r="AU1497" s="225" t="s">
        <v>84</v>
      </c>
      <c r="AV1497" s="12" t="s">
        <v>84</v>
      </c>
      <c r="AW1497" s="12" t="s">
        <v>37</v>
      </c>
      <c r="AX1497" s="12" t="s">
        <v>74</v>
      </c>
      <c r="AY1497" s="225" t="s">
        <v>162</v>
      </c>
    </row>
    <row r="1498" spans="2:65" s="11" customFormat="1" ht="13.5">
      <c r="B1498" s="203"/>
      <c r="C1498" s="204"/>
      <c r="D1498" s="205" t="s">
        <v>171</v>
      </c>
      <c r="E1498" s="206" t="s">
        <v>21</v>
      </c>
      <c r="F1498" s="207" t="s">
        <v>2618</v>
      </c>
      <c r="G1498" s="204"/>
      <c r="H1498" s="208" t="s">
        <v>21</v>
      </c>
      <c r="I1498" s="209"/>
      <c r="J1498" s="204"/>
      <c r="K1498" s="204"/>
      <c r="L1498" s="210"/>
      <c r="M1498" s="211"/>
      <c r="N1498" s="212"/>
      <c r="O1498" s="212"/>
      <c r="P1498" s="212"/>
      <c r="Q1498" s="212"/>
      <c r="R1498" s="212"/>
      <c r="S1498" s="212"/>
      <c r="T1498" s="213"/>
      <c r="AT1498" s="214" t="s">
        <v>171</v>
      </c>
      <c r="AU1498" s="214" t="s">
        <v>84</v>
      </c>
      <c r="AV1498" s="11" t="s">
        <v>82</v>
      </c>
      <c r="AW1498" s="11" t="s">
        <v>37</v>
      </c>
      <c r="AX1498" s="11" t="s">
        <v>74</v>
      </c>
      <c r="AY1498" s="214" t="s">
        <v>162</v>
      </c>
    </row>
    <row r="1499" spans="2:65" s="12" customFormat="1" ht="13.5">
      <c r="B1499" s="215"/>
      <c r="C1499" s="216"/>
      <c r="D1499" s="226" t="s">
        <v>171</v>
      </c>
      <c r="E1499" s="227" t="s">
        <v>21</v>
      </c>
      <c r="F1499" s="228" t="s">
        <v>2619</v>
      </c>
      <c r="G1499" s="216"/>
      <c r="H1499" s="229">
        <v>13.6</v>
      </c>
      <c r="I1499" s="220"/>
      <c r="J1499" s="216"/>
      <c r="K1499" s="216"/>
      <c r="L1499" s="221"/>
      <c r="M1499" s="222"/>
      <c r="N1499" s="223"/>
      <c r="O1499" s="223"/>
      <c r="P1499" s="223"/>
      <c r="Q1499" s="223"/>
      <c r="R1499" s="223"/>
      <c r="S1499" s="223"/>
      <c r="T1499" s="224"/>
      <c r="AT1499" s="225" t="s">
        <v>171</v>
      </c>
      <c r="AU1499" s="225" t="s">
        <v>84</v>
      </c>
      <c r="AV1499" s="12" t="s">
        <v>84</v>
      </c>
      <c r="AW1499" s="12" t="s">
        <v>37</v>
      </c>
      <c r="AX1499" s="12" t="s">
        <v>74</v>
      </c>
      <c r="AY1499" s="225" t="s">
        <v>162</v>
      </c>
    </row>
    <row r="1500" spans="2:65" s="1" customFormat="1" ht="22.5" customHeight="1">
      <c r="B1500" s="39"/>
      <c r="C1500" s="191" t="s">
        <v>2620</v>
      </c>
      <c r="D1500" s="191" t="s">
        <v>164</v>
      </c>
      <c r="E1500" s="192" t="s">
        <v>2621</v>
      </c>
      <c r="F1500" s="193" t="s">
        <v>2622</v>
      </c>
      <c r="G1500" s="194" t="s">
        <v>182</v>
      </c>
      <c r="H1500" s="195">
        <v>56</v>
      </c>
      <c r="I1500" s="196"/>
      <c r="J1500" s="197">
        <f>ROUND(I1500*H1500,2)</f>
        <v>0</v>
      </c>
      <c r="K1500" s="193" t="s">
        <v>168</v>
      </c>
      <c r="L1500" s="59"/>
      <c r="M1500" s="198" t="s">
        <v>21</v>
      </c>
      <c r="N1500" s="199" t="s">
        <v>45</v>
      </c>
      <c r="O1500" s="40"/>
      <c r="P1500" s="200">
        <f>O1500*H1500</f>
        <v>0</v>
      </c>
      <c r="Q1500" s="200">
        <v>3.1E-4</v>
      </c>
      <c r="R1500" s="200">
        <f>Q1500*H1500</f>
        <v>1.736E-2</v>
      </c>
      <c r="S1500" s="200">
        <v>0</v>
      </c>
      <c r="T1500" s="201">
        <f>S1500*H1500</f>
        <v>0</v>
      </c>
      <c r="AR1500" s="22" t="s">
        <v>249</v>
      </c>
      <c r="AT1500" s="22" t="s">
        <v>164</v>
      </c>
      <c r="AU1500" s="22" t="s">
        <v>84</v>
      </c>
      <c r="AY1500" s="22" t="s">
        <v>162</v>
      </c>
      <c r="BE1500" s="202">
        <f>IF(N1500="základní",J1500,0)</f>
        <v>0</v>
      </c>
      <c r="BF1500" s="202">
        <f>IF(N1500="snížená",J1500,0)</f>
        <v>0</v>
      </c>
      <c r="BG1500" s="202">
        <f>IF(N1500="zákl. přenesená",J1500,0)</f>
        <v>0</v>
      </c>
      <c r="BH1500" s="202">
        <f>IF(N1500="sníž. přenesená",J1500,0)</f>
        <v>0</v>
      </c>
      <c r="BI1500" s="202">
        <f>IF(N1500="nulová",J1500,0)</f>
        <v>0</v>
      </c>
      <c r="BJ1500" s="22" t="s">
        <v>82</v>
      </c>
      <c r="BK1500" s="202">
        <f>ROUND(I1500*H1500,2)</f>
        <v>0</v>
      </c>
      <c r="BL1500" s="22" t="s">
        <v>249</v>
      </c>
      <c r="BM1500" s="22" t="s">
        <v>2623</v>
      </c>
    </row>
    <row r="1501" spans="2:65" s="11" customFormat="1" ht="13.5">
      <c r="B1501" s="203"/>
      <c r="C1501" s="204"/>
      <c r="D1501" s="205" t="s">
        <v>171</v>
      </c>
      <c r="E1501" s="206" t="s">
        <v>21</v>
      </c>
      <c r="F1501" s="207" t="s">
        <v>2624</v>
      </c>
      <c r="G1501" s="204"/>
      <c r="H1501" s="208" t="s">
        <v>21</v>
      </c>
      <c r="I1501" s="209"/>
      <c r="J1501" s="204"/>
      <c r="K1501" s="204"/>
      <c r="L1501" s="210"/>
      <c r="M1501" s="211"/>
      <c r="N1501" s="212"/>
      <c r="O1501" s="212"/>
      <c r="P1501" s="212"/>
      <c r="Q1501" s="212"/>
      <c r="R1501" s="212"/>
      <c r="S1501" s="212"/>
      <c r="T1501" s="213"/>
      <c r="AT1501" s="214" t="s">
        <v>171</v>
      </c>
      <c r="AU1501" s="214" t="s">
        <v>84</v>
      </c>
      <c r="AV1501" s="11" t="s">
        <v>82</v>
      </c>
      <c r="AW1501" s="11" t="s">
        <v>37</v>
      </c>
      <c r="AX1501" s="11" t="s">
        <v>74</v>
      </c>
      <c r="AY1501" s="214" t="s">
        <v>162</v>
      </c>
    </row>
    <row r="1502" spans="2:65" s="12" customFormat="1" ht="13.5">
      <c r="B1502" s="215"/>
      <c r="C1502" s="216"/>
      <c r="D1502" s="226" t="s">
        <v>171</v>
      </c>
      <c r="E1502" s="227" t="s">
        <v>21</v>
      </c>
      <c r="F1502" s="228" t="s">
        <v>2625</v>
      </c>
      <c r="G1502" s="216"/>
      <c r="H1502" s="229">
        <v>56</v>
      </c>
      <c r="I1502" s="220"/>
      <c r="J1502" s="216"/>
      <c r="K1502" s="216"/>
      <c r="L1502" s="221"/>
      <c r="M1502" s="222"/>
      <c r="N1502" s="223"/>
      <c r="O1502" s="223"/>
      <c r="P1502" s="223"/>
      <c r="Q1502" s="223"/>
      <c r="R1502" s="223"/>
      <c r="S1502" s="223"/>
      <c r="T1502" s="224"/>
      <c r="AT1502" s="225" t="s">
        <v>171</v>
      </c>
      <c r="AU1502" s="225" t="s">
        <v>84</v>
      </c>
      <c r="AV1502" s="12" t="s">
        <v>84</v>
      </c>
      <c r="AW1502" s="12" t="s">
        <v>37</v>
      </c>
      <c r="AX1502" s="12" t="s">
        <v>74</v>
      </c>
      <c r="AY1502" s="225" t="s">
        <v>162</v>
      </c>
    </row>
    <row r="1503" spans="2:65" s="1" customFormat="1" ht="22.5" customHeight="1">
      <c r="B1503" s="39"/>
      <c r="C1503" s="191" t="s">
        <v>2626</v>
      </c>
      <c r="D1503" s="191" t="s">
        <v>164</v>
      </c>
      <c r="E1503" s="192" t="s">
        <v>2627</v>
      </c>
      <c r="F1503" s="193" t="s">
        <v>2628</v>
      </c>
      <c r="G1503" s="194" t="s">
        <v>167</v>
      </c>
      <c r="H1503" s="195">
        <v>261.83999999999997</v>
      </c>
      <c r="I1503" s="196"/>
      <c r="J1503" s="197">
        <f>ROUND(I1503*H1503,2)</f>
        <v>0</v>
      </c>
      <c r="K1503" s="193" t="s">
        <v>168</v>
      </c>
      <c r="L1503" s="59"/>
      <c r="M1503" s="198" t="s">
        <v>21</v>
      </c>
      <c r="N1503" s="199" t="s">
        <v>45</v>
      </c>
      <c r="O1503" s="40"/>
      <c r="P1503" s="200">
        <f>O1503*H1503</f>
        <v>0</v>
      </c>
      <c r="Q1503" s="200">
        <v>2.9999999999999997E-4</v>
      </c>
      <c r="R1503" s="200">
        <f>Q1503*H1503</f>
        <v>7.8551999999999983E-2</v>
      </c>
      <c r="S1503" s="200">
        <v>0</v>
      </c>
      <c r="T1503" s="201">
        <f>S1503*H1503</f>
        <v>0</v>
      </c>
      <c r="AR1503" s="22" t="s">
        <v>249</v>
      </c>
      <c r="AT1503" s="22" t="s">
        <v>164</v>
      </c>
      <c r="AU1503" s="22" t="s">
        <v>84</v>
      </c>
      <c r="AY1503" s="22" t="s">
        <v>162</v>
      </c>
      <c r="BE1503" s="202">
        <f>IF(N1503="základní",J1503,0)</f>
        <v>0</v>
      </c>
      <c r="BF1503" s="202">
        <f>IF(N1503="snížená",J1503,0)</f>
        <v>0</v>
      </c>
      <c r="BG1503" s="202">
        <f>IF(N1503="zákl. přenesená",J1503,0)</f>
        <v>0</v>
      </c>
      <c r="BH1503" s="202">
        <f>IF(N1503="sníž. přenesená",J1503,0)</f>
        <v>0</v>
      </c>
      <c r="BI1503" s="202">
        <f>IF(N1503="nulová",J1503,0)</f>
        <v>0</v>
      </c>
      <c r="BJ1503" s="22" t="s">
        <v>82</v>
      </c>
      <c r="BK1503" s="202">
        <f>ROUND(I1503*H1503,2)</f>
        <v>0</v>
      </c>
      <c r="BL1503" s="22" t="s">
        <v>249</v>
      </c>
      <c r="BM1503" s="22" t="s">
        <v>2629</v>
      </c>
    </row>
    <row r="1504" spans="2:65" s="1" customFormat="1" ht="22.5" customHeight="1">
      <c r="B1504" s="39"/>
      <c r="C1504" s="191" t="s">
        <v>2630</v>
      </c>
      <c r="D1504" s="191" t="s">
        <v>164</v>
      </c>
      <c r="E1504" s="192" t="s">
        <v>2631</v>
      </c>
      <c r="F1504" s="193" t="s">
        <v>2632</v>
      </c>
      <c r="G1504" s="194" t="s">
        <v>182</v>
      </c>
      <c r="H1504" s="195">
        <v>149.56</v>
      </c>
      <c r="I1504" s="196"/>
      <c r="J1504" s="197">
        <f>ROUND(I1504*H1504,2)</f>
        <v>0</v>
      </c>
      <c r="K1504" s="193" t="s">
        <v>168</v>
      </c>
      <c r="L1504" s="59"/>
      <c r="M1504" s="198" t="s">
        <v>21</v>
      </c>
      <c r="N1504" s="199" t="s">
        <v>45</v>
      </c>
      <c r="O1504" s="40"/>
      <c r="P1504" s="200">
        <f>O1504*H1504</f>
        <v>0</v>
      </c>
      <c r="Q1504" s="200">
        <v>3.0000000000000001E-5</v>
      </c>
      <c r="R1504" s="200">
        <f>Q1504*H1504</f>
        <v>4.4868E-3</v>
      </c>
      <c r="S1504" s="200">
        <v>0</v>
      </c>
      <c r="T1504" s="201">
        <f>S1504*H1504</f>
        <v>0</v>
      </c>
      <c r="AR1504" s="22" t="s">
        <v>249</v>
      </c>
      <c r="AT1504" s="22" t="s">
        <v>164</v>
      </c>
      <c r="AU1504" s="22" t="s">
        <v>84</v>
      </c>
      <c r="AY1504" s="22" t="s">
        <v>162</v>
      </c>
      <c r="BE1504" s="202">
        <f>IF(N1504="základní",J1504,0)</f>
        <v>0</v>
      </c>
      <c r="BF1504" s="202">
        <f>IF(N1504="snížená",J1504,0)</f>
        <v>0</v>
      </c>
      <c r="BG1504" s="202">
        <f>IF(N1504="zákl. přenesená",J1504,0)</f>
        <v>0</v>
      </c>
      <c r="BH1504" s="202">
        <f>IF(N1504="sníž. přenesená",J1504,0)</f>
        <v>0</v>
      </c>
      <c r="BI1504" s="202">
        <f>IF(N1504="nulová",J1504,0)</f>
        <v>0</v>
      </c>
      <c r="BJ1504" s="22" t="s">
        <v>82</v>
      </c>
      <c r="BK1504" s="202">
        <f>ROUND(I1504*H1504,2)</f>
        <v>0</v>
      </c>
      <c r="BL1504" s="22" t="s">
        <v>249</v>
      </c>
      <c r="BM1504" s="22" t="s">
        <v>2633</v>
      </c>
    </row>
    <row r="1505" spans="2:65" s="1" customFormat="1" ht="22.5" customHeight="1">
      <c r="B1505" s="39"/>
      <c r="C1505" s="191" t="s">
        <v>2634</v>
      </c>
      <c r="D1505" s="191" t="s">
        <v>164</v>
      </c>
      <c r="E1505" s="192" t="s">
        <v>2635</v>
      </c>
      <c r="F1505" s="193" t="s">
        <v>2636</v>
      </c>
      <c r="G1505" s="194" t="s">
        <v>182</v>
      </c>
      <c r="H1505" s="195">
        <v>149.56</v>
      </c>
      <c r="I1505" s="196"/>
      <c r="J1505" s="197">
        <f>ROUND(I1505*H1505,2)</f>
        <v>0</v>
      </c>
      <c r="K1505" s="193" t="s">
        <v>168</v>
      </c>
      <c r="L1505" s="59"/>
      <c r="M1505" s="198" t="s">
        <v>21</v>
      </c>
      <c r="N1505" s="199" t="s">
        <v>45</v>
      </c>
      <c r="O1505" s="40"/>
      <c r="P1505" s="200">
        <f>O1505*H1505</f>
        <v>0</v>
      </c>
      <c r="Q1505" s="200">
        <v>4.8840000000000005E-4</v>
      </c>
      <c r="R1505" s="200">
        <f>Q1505*H1505</f>
        <v>7.3045104000000013E-2</v>
      </c>
      <c r="S1505" s="200">
        <v>0</v>
      </c>
      <c r="T1505" s="201">
        <f>S1505*H1505</f>
        <v>0</v>
      </c>
      <c r="AR1505" s="22" t="s">
        <v>249</v>
      </c>
      <c r="AT1505" s="22" t="s">
        <v>164</v>
      </c>
      <c r="AU1505" s="22" t="s">
        <v>84</v>
      </c>
      <c r="AY1505" s="22" t="s">
        <v>162</v>
      </c>
      <c r="BE1505" s="202">
        <f>IF(N1505="základní",J1505,0)</f>
        <v>0</v>
      </c>
      <c r="BF1505" s="202">
        <f>IF(N1505="snížená",J1505,0)</f>
        <v>0</v>
      </c>
      <c r="BG1505" s="202">
        <f>IF(N1505="zákl. přenesená",J1505,0)</f>
        <v>0</v>
      </c>
      <c r="BH1505" s="202">
        <f>IF(N1505="sníž. přenesená",J1505,0)</f>
        <v>0</v>
      </c>
      <c r="BI1505" s="202">
        <f>IF(N1505="nulová",J1505,0)</f>
        <v>0</v>
      </c>
      <c r="BJ1505" s="22" t="s">
        <v>82</v>
      </c>
      <c r="BK1505" s="202">
        <f>ROUND(I1505*H1505,2)</f>
        <v>0</v>
      </c>
      <c r="BL1505" s="22" t="s">
        <v>249</v>
      </c>
      <c r="BM1505" s="22" t="s">
        <v>2637</v>
      </c>
    </row>
    <row r="1506" spans="2:65" s="1" customFormat="1" ht="31.5" customHeight="1">
      <c r="B1506" s="39"/>
      <c r="C1506" s="191" t="s">
        <v>2638</v>
      </c>
      <c r="D1506" s="191" t="s">
        <v>164</v>
      </c>
      <c r="E1506" s="192" t="s">
        <v>2639</v>
      </c>
      <c r="F1506" s="193" t="s">
        <v>2640</v>
      </c>
      <c r="G1506" s="194" t="s">
        <v>257</v>
      </c>
      <c r="H1506" s="195">
        <v>4.5069999999999997</v>
      </c>
      <c r="I1506" s="196"/>
      <c r="J1506" s="197">
        <f>ROUND(I1506*H1506,2)</f>
        <v>0</v>
      </c>
      <c r="K1506" s="193" t="s">
        <v>168</v>
      </c>
      <c r="L1506" s="59"/>
      <c r="M1506" s="198" t="s">
        <v>21</v>
      </c>
      <c r="N1506" s="199" t="s">
        <v>45</v>
      </c>
      <c r="O1506" s="40"/>
      <c r="P1506" s="200">
        <f>O1506*H1506</f>
        <v>0</v>
      </c>
      <c r="Q1506" s="200">
        <v>0</v>
      </c>
      <c r="R1506" s="200">
        <f>Q1506*H1506</f>
        <v>0</v>
      </c>
      <c r="S1506" s="200">
        <v>0</v>
      </c>
      <c r="T1506" s="201">
        <f>S1506*H1506</f>
        <v>0</v>
      </c>
      <c r="AR1506" s="22" t="s">
        <v>249</v>
      </c>
      <c r="AT1506" s="22" t="s">
        <v>164</v>
      </c>
      <c r="AU1506" s="22" t="s">
        <v>84</v>
      </c>
      <c r="AY1506" s="22" t="s">
        <v>162</v>
      </c>
      <c r="BE1506" s="202">
        <f>IF(N1506="základní",J1506,0)</f>
        <v>0</v>
      </c>
      <c r="BF1506" s="202">
        <f>IF(N1506="snížená",J1506,0)</f>
        <v>0</v>
      </c>
      <c r="BG1506" s="202">
        <f>IF(N1506="zákl. přenesená",J1506,0)</f>
        <v>0</v>
      </c>
      <c r="BH1506" s="202">
        <f>IF(N1506="sníž. přenesená",J1506,0)</f>
        <v>0</v>
      </c>
      <c r="BI1506" s="202">
        <f>IF(N1506="nulová",J1506,0)</f>
        <v>0</v>
      </c>
      <c r="BJ1506" s="22" t="s">
        <v>82</v>
      </c>
      <c r="BK1506" s="202">
        <f>ROUND(I1506*H1506,2)</f>
        <v>0</v>
      </c>
      <c r="BL1506" s="22" t="s">
        <v>249</v>
      </c>
      <c r="BM1506" s="22" t="s">
        <v>2641</v>
      </c>
    </row>
    <row r="1507" spans="2:65" s="10" customFormat="1" ht="29.85" customHeight="1">
      <c r="B1507" s="174"/>
      <c r="C1507" s="175"/>
      <c r="D1507" s="188" t="s">
        <v>73</v>
      </c>
      <c r="E1507" s="189" t="s">
        <v>2642</v>
      </c>
      <c r="F1507" s="189" t="s">
        <v>2643</v>
      </c>
      <c r="G1507" s="175"/>
      <c r="H1507" s="175"/>
      <c r="I1507" s="178"/>
      <c r="J1507" s="190">
        <f>BK1507</f>
        <v>0</v>
      </c>
      <c r="K1507" s="175"/>
      <c r="L1507" s="180"/>
      <c r="M1507" s="181"/>
      <c r="N1507" s="182"/>
      <c r="O1507" s="182"/>
      <c r="P1507" s="183">
        <f>SUM(P1508:P1517)</f>
        <v>0</v>
      </c>
      <c r="Q1507" s="182"/>
      <c r="R1507" s="183">
        <f>SUM(R1508:R1517)</f>
        <v>4.3044504319999996E-2</v>
      </c>
      <c r="S1507" s="182"/>
      <c r="T1507" s="184">
        <f>SUM(T1508:T1517)</f>
        <v>0</v>
      </c>
      <c r="AR1507" s="185" t="s">
        <v>84</v>
      </c>
      <c r="AT1507" s="186" t="s">
        <v>73</v>
      </c>
      <c r="AU1507" s="186" t="s">
        <v>82</v>
      </c>
      <c r="AY1507" s="185" t="s">
        <v>162</v>
      </c>
      <c r="BK1507" s="187">
        <f>SUM(BK1508:BK1517)</f>
        <v>0</v>
      </c>
    </row>
    <row r="1508" spans="2:65" s="1" customFormat="1" ht="31.5" customHeight="1">
      <c r="B1508" s="39"/>
      <c r="C1508" s="191" t="s">
        <v>2644</v>
      </c>
      <c r="D1508" s="191" t="s">
        <v>164</v>
      </c>
      <c r="E1508" s="192" t="s">
        <v>2645</v>
      </c>
      <c r="F1508" s="193" t="s">
        <v>2646</v>
      </c>
      <c r="G1508" s="194" t="s">
        <v>167</v>
      </c>
      <c r="H1508" s="195">
        <v>151.416</v>
      </c>
      <c r="I1508" s="196"/>
      <c r="J1508" s="197">
        <f>ROUND(I1508*H1508,2)</f>
        <v>0</v>
      </c>
      <c r="K1508" s="193" t="s">
        <v>168</v>
      </c>
      <c r="L1508" s="59"/>
      <c r="M1508" s="198" t="s">
        <v>21</v>
      </c>
      <c r="N1508" s="199" t="s">
        <v>45</v>
      </c>
      <c r="O1508" s="40"/>
      <c r="P1508" s="200">
        <f>O1508*H1508</f>
        <v>0</v>
      </c>
      <c r="Q1508" s="200">
        <v>8.0000000000000007E-5</v>
      </c>
      <c r="R1508" s="200">
        <f>Q1508*H1508</f>
        <v>1.2113280000000001E-2</v>
      </c>
      <c r="S1508" s="200">
        <v>0</v>
      </c>
      <c r="T1508" s="201">
        <f>S1508*H1508</f>
        <v>0</v>
      </c>
      <c r="AR1508" s="22" t="s">
        <v>249</v>
      </c>
      <c r="AT1508" s="22" t="s">
        <v>164</v>
      </c>
      <c r="AU1508" s="22" t="s">
        <v>84</v>
      </c>
      <c r="AY1508" s="22" t="s">
        <v>162</v>
      </c>
      <c r="BE1508" s="202">
        <f>IF(N1508="základní",J1508,0)</f>
        <v>0</v>
      </c>
      <c r="BF1508" s="202">
        <f>IF(N1508="snížená",J1508,0)</f>
        <v>0</v>
      </c>
      <c r="BG1508" s="202">
        <f>IF(N1508="zákl. přenesená",J1508,0)</f>
        <v>0</v>
      </c>
      <c r="BH1508" s="202">
        <f>IF(N1508="sníž. přenesená",J1508,0)</f>
        <v>0</v>
      </c>
      <c r="BI1508" s="202">
        <f>IF(N1508="nulová",J1508,0)</f>
        <v>0</v>
      </c>
      <c r="BJ1508" s="22" t="s">
        <v>82</v>
      </c>
      <c r="BK1508" s="202">
        <f>ROUND(I1508*H1508,2)</f>
        <v>0</v>
      </c>
      <c r="BL1508" s="22" t="s">
        <v>249</v>
      </c>
      <c r="BM1508" s="22" t="s">
        <v>2647</v>
      </c>
    </row>
    <row r="1509" spans="2:65" s="11" customFormat="1" ht="13.5">
      <c r="B1509" s="203"/>
      <c r="C1509" s="204"/>
      <c r="D1509" s="205" t="s">
        <v>171</v>
      </c>
      <c r="E1509" s="206" t="s">
        <v>21</v>
      </c>
      <c r="F1509" s="207" t="s">
        <v>2648</v>
      </c>
      <c r="G1509" s="204"/>
      <c r="H1509" s="208" t="s">
        <v>21</v>
      </c>
      <c r="I1509" s="209"/>
      <c r="J1509" s="204"/>
      <c r="K1509" s="204"/>
      <c r="L1509" s="210"/>
      <c r="M1509" s="211"/>
      <c r="N1509" s="212"/>
      <c r="O1509" s="212"/>
      <c r="P1509" s="212"/>
      <c r="Q1509" s="212"/>
      <c r="R1509" s="212"/>
      <c r="S1509" s="212"/>
      <c r="T1509" s="213"/>
      <c r="AT1509" s="214" t="s">
        <v>171</v>
      </c>
      <c r="AU1509" s="214" t="s">
        <v>84</v>
      </c>
      <c r="AV1509" s="11" t="s">
        <v>82</v>
      </c>
      <c r="AW1509" s="11" t="s">
        <v>37</v>
      </c>
      <c r="AX1509" s="11" t="s">
        <v>74</v>
      </c>
      <c r="AY1509" s="214" t="s">
        <v>162</v>
      </c>
    </row>
    <row r="1510" spans="2:65" s="12" customFormat="1" ht="13.5">
      <c r="B1510" s="215"/>
      <c r="C1510" s="216"/>
      <c r="D1510" s="205" t="s">
        <v>171</v>
      </c>
      <c r="E1510" s="217" t="s">
        <v>21</v>
      </c>
      <c r="F1510" s="218" t="s">
        <v>2649</v>
      </c>
      <c r="G1510" s="216"/>
      <c r="H1510" s="219">
        <v>40</v>
      </c>
      <c r="I1510" s="220"/>
      <c r="J1510" s="216"/>
      <c r="K1510" s="216"/>
      <c r="L1510" s="221"/>
      <c r="M1510" s="222"/>
      <c r="N1510" s="223"/>
      <c r="O1510" s="223"/>
      <c r="P1510" s="223"/>
      <c r="Q1510" s="223"/>
      <c r="R1510" s="223"/>
      <c r="S1510" s="223"/>
      <c r="T1510" s="224"/>
      <c r="AT1510" s="225" t="s">
        <v>171</v>
      </c>
      <c r="AU1510" s="225" t="s">
        <v>84</v>
      </c>
      <c r="AV1510" s="12" t="s">
        <v>84</v>
      </c>
      <c r="AW1510" s="12" t="s">
        <v>37</v>
      </c>
      <c r="AX1510" s="12" t="s">
        <v>74</v>
      </c>
      <c r="AY1510" s="225" t="s">
        <v>162</v>
      </c>
    </row>
    <row r="1511" spans="2:65" s="11" customFormat="1" ht="13.5">
      <c r="B1511" s="203"/>
      <c r="C1511" s="204"/>
      <c r="D1511" s="205" t="s">
        <v>171</v>
      </c>
      <c r="E1511" s="206" t="s">
        <v>21</v>
      </c>
      <c r="F1511" s="207" t="s">
        <v>2650</v>
      </c>
      <c r="G1511" s="204"/>
      <c r="H1511" s="208" t="s">
        <v>21</v>
      </c>
      <c r="I1511" s="209"/>
      <c r="J1511" s="204"/>
      <c r="K1511" s="204"/>
      <c r="L1511" s="210"/>
      <c r="M1511" s="211"/>
      <c r="N1511" s="212"/>
      <c r="O1511" s="212"/>
      <c r="P1511" s="212"/>
      <c r="Q1511" s="212"/>
      <c r="R1511" s="212"/>
      <c r="S1511" s="212"/>
      <c r="T1511" s="213"/>
      <c r="AT1511" s="214" t="s">
        <v>171</v>
      </c>
      <c r="AU1511" s="214" t="s">
        <v>84</v>
      </c>
      <c r="AV1511" s="11" t="s">
        <v>82</v>
      </c>
      <c r="AW1511" s="11" t="s">
        <v>37</v>
      </c>
      <c r="AX1511" s="11" t="s">
        <v>74</v>
      </c>
      <c r="AY1511" s="214" t="s">
        <v>162</v>
      </c>
    </row>
    <row r="1512" spans="2:65" s="12" customFormat="1" ht="13.5">
      <c r="B1512" s="215"/>
      <c r="C1512" s="216"/>
      <c r="D1512" s="205" t="s">
        <v>171</v>
      </c>
      <c r="E1512" s="217" t="s">
        <v>21</v>
      </c>
      <c r="F1512" s="218" t="s">
        <v>2651</v>
      </c>
      <c r="G1512" s="216"/>
      <c r="H1512" s="219">
        <v>80.296000000000006</v>
      </c>
      <c r="I1512" s="220"/>
      <c r="J1512" s="216"/>
      <c r="K1512" s="216"/>
      <c r="L1512" s="221"/>
      <c r="M1512" s="222"/>
      <c r="N1512" s="223"/>
      <c r="O1512" s="223"/>
      <c r="P1512" s="223"/>
      <c r="Q1512" s="223"/>
      <c r="R1512" s="223"/>
      <c r="S1512" s="223"/>
      <c r="T1512" s="224"/>
      <c r="AT1512" s="225" t="s">
        <v>171</v>
      </c>
      <c r="AU1512" s="225" t="s">
        <v>84</v>
      </c>
      <c r="AV1512" s="12" t="s">
        <v>84</v>
      </c>
      <c r="AW1512" s="12" t="s">
        <v>37</v>
      </c>
      <c r="AX1512" s="12" t="s">
        <v>74</v>
      </c>
      <c r="AY1512" s="225" t="s">
        <v>162</v>
      </c>
    </row>
    <row r="1513" spans="2:65" s="12" customFormat="1" ht="13.5">
      <c r="B1513" s="215"/>
      <c r="C1513" s="216"/>
      <c r="D1513" s="205" t="s">
        <v>171</v>
      </c>
      <c r="E1513" s="217" t="s">
        <v>21</v>
      </c>
      <c r="F1513" s="218" t="s">
        <v>2652</v>
      </c>
      <c r="G1513" s="216"/>
      <c r="H1513" s="219">
        <v>1.1200000000000001</v>
      </c>
      <c r="I1513" s="220"/>
      <c r="J1513" s="216"/>
      <c r="K1513" s="216"/>
      <c r="L1513" s="221"/>
      <c r="M1513" s="222"/>
      <c r="N1513" s="223"/>
      <c r="O1513" s="223"/>
      <c r="P1513" s="223"/>
      <c r="Q1513" s="223"/>
      <c r="R1513" s="223"/>
      <c r="S1513" s="223"/>
      <c r="T1513" s="224"/>
      <c r="AT1513" s="225" t="s">
        <v>171</v>
      </c>
      <c r="AU1513" s="225" t="s">
        <v>84</v>
      </c>
      <c r="AV1513" s="12" t="s">
        <v>84</v>
      </c>
      <c r="AW1513" s="12" t="s">
        <v>37</v>
      </c>
      <c r="AX1513" s="12" t="s">
        <v>74</v>
      </c>
      <c r="AY1513" s="225" t="s">
        <v>162</v>
      </c>
    </row>
    <row r="1514" spans="2:65" s="11" customFormat="1" ht="13.5">
      <c r="B1514" s="203"/>
      <c r="C1514" s="204"/>
      <c r="D1514" s="205" t="s">
        <v>171</v>
      </c>
      <c r="E1514" s="206" t="s">
        <v>21</v>
      </c>
      <c r="F1514" s="207" t="s">
        <v>2653</v>
      </c>
      <c r="G1514" s="204"/>
      <c r="H1514" s="208" t="s">
        <v>21</v>
      </c>
      <c r="I1514" s="209"/>
      <c r="J1514" s="204"/>
      <c r="K1514" s="204"/>
      <c r="L1514" s="210"/>
      <c r="M1514" s="211"/>
      <c r="N1514" s="212"/>
      <c r="O1514" s="212"/>
      <c r="P1514" s="212"/>
      <c r="Q1514" s="212"/>
      <c r="R1514" s="212"/>
      <c r="S1514" s="212"/>
      <c r="T1514" s="213"/>
      <c r="AT1514" s="214" t="s">
        <v>171</v>
      </c>
      <c r="AU1514" s="214" t="s">
        <v>84</v>
      </c>
      <c r="AV1514" s="11" t="s">
        <v>82</v>
      </c>
      <c r="AW1514" s="11" t="s">
        <v>37</v>
      </c>
      <c r="AX1514" s="11" t="s">
        <v>74</v>
      </c>
      <c r="AY1514" s="214" t="s">
        <v>162</v>
      </c>
    </row>
    <row r="1515" spans="2:65" s="12" customFormat="1" ht="13.5">
      <c r="B1515" s="215"/>
      <c r="C1515" s="216"/>
      <c r="D1515" s="226" t="s">
        <v>171</v>
      </c>
      <c r="E1515" s="227" t="s">
        <v>21</v>
      </c>
      <c r="F1515" s="228" t="s">
        <v>2654</v>
      </c>
      <c r="G1515" s="216"/>
      <c r="H1515" s="229">
        <v>30</v>
      </c>
      <c r="I1515" s="220"/>
      <c r="J1515" s="216"/>
      <c r="K1515" s="216"/>
      <c r="L1515" s="221"/>
      <c r="M1515" s="222"/>
      <c r="N1515" s="223"/>
      <c r="O1515" s="223"/>
      <c r="P1515" s="223"/>
      <c r="Q1515" s="223"/>
      <c r="R1515" s="223"/>
      <c r="S1515" s="223"/>
      <c r="T1515" s="224"/>
      <c r="AT1515" s="225" t="s">
        <v>171</v>
      </c>
      <c r="AU1515" s="225" t="s">
        <v>84</v>
      </c>
      <c r="AV1515" s="12" t="s">
        <v>84</v>
      </c>
      <c r="AW1515" s="12" t="s">
        <v>37</v>
      </c>
      <c r="AX1515" s="12" t="s">
        <v>74</v>
      </c>
      <c r="AY1515" s="225" t="s">
        <v>162</v>
      </c>
    </row>
    <row r="1516" spans="2:65" s="1" customFormat="1" ht="31.5" customHeight="1">
      <c r="B1516" s="39"/>
      <c r="C1516" s="191" t="s">
        <v>2655</v>
      </c>
      <c r="D1516" s="191" t="s">
        <v>164</v>
      </c>
      <c r="E1516" s="192" t="s">
        <v>2656</v>
      </c>
      <c r="F1516" s="193" t="s">
        <v>2657</v>
      </c>
      <c r="G1516" s="194" t="s">
        <v>167</v>
      </c>
      <c r="H1516" s="195">
        <v>151.416</v>
      </c>
      <c r="I1516" s="196"/>
      <c r="J1516" s="197">
        <f>ROUND(I1516*H1516,2)</f>
        <v>0</v>
      </c>
      <c r="K1516" s="193" t="s">
        <v>168</v>
      </c>
      <c r="L1516" s="59"/>
      <c r="M1516" s="198" t="s">
        <v>21</v>
      </c>
      <c r="N1516" s="199" t="s">
        <v>45</v>
      </c>
      <c r="O1516" s="40"/>
      <c r="P1516" s="200">
        <f>O1516*H1516</f>
        <v>0</v>
      </c>
      <c r="Q1516" s="200">
        <v>1.4352000000000001E-4</v>
      </c>
      <c r="R1516" s="200">
        <f>Q1516*H1516</f>
        <v>2.1731224319999999E-2</v>
      </c>
      <c r="S1516" s="200">
        <v>0</v>
      </c>
      <c r="T1516" s="201">
        <f>S1516*H1516</f>
        <v>0</v>
      </c>
      <c r="AR1516" s="22" t="s">
        <v>249</v>
      </c>
      <c r="AT1516" s="22" t="s">
        <v>164</v>
      </c>
      <c r="AU1516" s="22" t="s">
        <v>84</v>
      </c>
      <c r="AY1516" s="22" t="s">
        <v>162</v>
      </c>
      <c r="BE1516" s="202">
        <f>IF(N1516="základní",J1516,0)</f>
        <v>0</v>
      </c>
      <c r="BF1516" s="202">
        <f>IF(N1516="snížená",J1516,0)</f>
        <v>0</v>
      </c>
      <c r="BG1516" s="202">
        <f>IF(N1516="zákl. přenesená",J1516,0)</f>
        <v>0</v>
      </c>
      <c r="BH1516" s="202">
        <f>IF(N1516="sníž. přenesená",J1516,0)</f>
        <v>0</v>
      </c>
      <c r="BI1516" s="202">
        <f>IF(N1516="nulová",J1516,0)</f>
        <v>0</v>
      </c>
      <c r="BJ1516" s="22" t="s">
        <v>82</v>
      </c>
      <c r="BK1516" s="202">
        <f>ROUND(I1516*H1516,2)</f>
        <v>0</v>
      </c>
      <c r="BL1516" s="22" t="s">
        <v>249</v>
      </c>
      <c r="BM1516" s="22" t="s">
        <v>2658</v>
      </c>
    </row>
    <row r="1517" spans="2:65" s="1" customFormat="1" ht="22.5" customHeight="1">
      <c r="B1517" s="39"/>
      <c r="C1517" s="191" t="s">
        <v>2659</v>
      </c>
      <c r="D1517" s="191" t="s">
        <v>164</v>
      </c>
      <c r="E1517" s="192" t="s">
        <v>2660</v>
      </c>
      <c r="F1517" s="193" t="s">
        <v>2661</v>
      </c>
      <c r="G1517" s="194" t="s">
        <v>167</v>
      </c>
      <c r="H1517" s="195">
        <v>40</v>
      </c>
      <c r="I1517" s="196"/>
      <c r="J1517" s="197">
        <f>ROUND(I1517*H1517,2)</f>
        <v>0</v>
      </c>
      <c r="K1517" s="193" t="s">
        <v>168</v>
      </c>
      <c r="L1517" s="59"/>
      <c r="M1517" s="198" t="s">
        <v>21</v>
      </c>
      <c r="N1517" s="199" t="s">
        <v>45</v>
      </c>
      <c r="O1517" s="40"/>
      <c r="P1517" s="200">
        <f>O1517*H1517</f>
        <v>0</v>
      </c>
      <c r="Q1517" s="200">
        <v>2.3000000000000001E-4</v>
      </c>
      <c r="R1517" s="200">
        <f>Q1517*H1517</f>
        <v>9.1999999999999998E-3</v>
      </c>
      <c r="S1517" s="200">
        <v>0</v>
      </c>
      <c r="T1517" s="201">
        <f>S1517*H1517</f>
        <v>0</v>
      </c>
      <c r="AR1517" s="22" t="s">
        <v>249</v>
      </c>
      <c r="AT1517" s="22" t="s">
        <v>164</v>
      </c>
      <c r="AU1517" s="22" t="s">
        <v>84</v>
      </c>
      <c r="AY1517" s="22" t="s">
        <v>162</v>
      </c>
      <c r="BE1517" s="202">
        <f>IF(N1517="základní",J1517,0)</f>
        <v>0</v>
      </c>
      <c r="BF1517" s="202">
        <f>IF(N1517="snížená",J1517,0)</f>
        <v>0</v>
      </c>
      <c r="BG1517" s="202">
        <f>IF(N1517="zákl. přenesená",J1517,0)</f>
        <v>0</v>
      </c>
      <c r="BH1517" s="202">
        <f>IF(N1517="sníž. přenesená",J1517,0)</f>
        <v>0</v>
      </c>
      <c r="BI1517" s="202">
        <f>IF(N1517="nulová",J1517,0)</f>
        <v>0</v>
      </c>
      <c r="BJ1517" s="22" t="s">
        <v>82</v>
      </c>
      <c r="BK1517" s="202">
        <f>ROUND(I1517*H1517,2)</f>
        <v>0</v>
      </c>
      <c r="BL1517" s="22" t="s">
        <v>249</v>
      </c>
      <c r="BM1517" s="22" t="s">
        <v>2662</v>
      </c>
    </row>
    <row r="1518" spans="2:65" s="10" customFormat="1" ht="29.85" customHeight="1">
      <c r="B1518" s="174"/>
      <c r="C1518" s="175"/>
      <c r="D1518" s="188" t="s">
        <v>73</v>
      </c>
      <c r="E1518" s="189" t="s">
        <v>2663</v>
      </c>
      <c r="F1518" s="189" t="s">
        <v>2664</v>
      </c>
      <c r="G1518" s="175"/>
      <c r="H1518" s="175"/>
      <c r="I1518" s="178"/>
      <c r="J1518" s="190">
        <f>BK1518</f>
        <v>0</v>
      </c>
      <c r="K1518" s="175"/>
      <c r="L1518" s="180"/>
      <c r="M1518" s="181"/>
      <c r="N1518" s="182"/>
      <c r="O1518" s="182"/>
      <c r="P1518" s="183">
        <f>SUM(P1519:P1526)</f>
        <v>0</v>
      </c>
      <c r="Q1518" s="182"/>
      <c r="R1518" s="183">
        <f>SUM(R1519:R1526)</f>
        <v>1.2393016299999999</v>
      </c>
      <c r="S1518" s="182"/>
      <c r="T1518" s="184">
        <f>SUM(T1519:T1526)</f>
        <v>0</v>
      </c>
      <c r="AR1518" s="185" t="s">
        <v>84</v>
      </c>
      <c r="AT1518" s="186" t="s">
        <v>73</v>
      </c>
      <c r="AU1518" s="186" t="s">
        <v>82</v>
      </c>
      <c r="AY1518" s="185" t="s">
        <v>162</v>
      </c>
      <c r="BK1518" s="187">
        <f>SUM(BK1519:BK1526)</f>
        <v>0</v>
      </c>
    </row>
    <row r="1519" spans="2:65" s="1" customFormat="1" ht="22.5" customHeight="1">
      <c r="B1519" s="39"/>
      <c r="C1519" s="191" t="s">
        <v>2665</v>
      </c>
      <c r="D1519" s="191" t="s">
        <v>164</v>
      </c>
      <c r="E1519" s="192" t="s">
        <v>2666</v>
      </c>
      <c r="F1519" s="193" t="s">
        <v>2667</v>
      </c>
      <c r="G1519" s="194" t="s">
        <v>167</v>
      </c>
      <c r="H1519" s="195">
        <v>2529.1869999999999</v>
      </c>
      <c r="I1519" s="196"/>
      <c r="J1519" s="197">
        <f>ROUND(I1519*H1519,2)</f>
        <v>0</v>
      </c>
      <c r="K1519" s="193" t="s">
        <v>168</v>
      </c>
      <c r="L1519" s="59"/>
      <c r="M1519" s="198" t="s">
        <v>21</v>
      </c>
      <c r="N1519" s="199" t="s">
        <v>45</v>
      </c>
      <c r="O1519" s="40"/>
      <c r="P1519" s="200">
        <f>O1519*H1519</f>
        <v>0</v>
      </c>
      <c r="Q1519" s="200">
        <v>2.0000000000000001E-4</v>
      </c>
      <c r="R1519" s="200">
        <f>Q1519*H1519</f>
        <v>0.50583739999999999</v>
      </c>
      <c r="S1519" s="200">
        <v>0</v>
      </c>
      <c r="T1519" s="201">
        <f>S1519*H1519</f>
        <v>0</v>
      </c>
      <c r="AR1519" s="22" t="s">
        <v>249</v>
      </c>
      <c r="AT1519" s="22" t="s">
        <v>164</v>
      </c>
      <c r="AU1519" s="22" t="s">
        <v>84</v>
      </c>
      <c r="AY1519" s="22" t="s">
        <v>162</v>
      </c>
      <c r="BE1519" s="202">
        <f>IF(N1519="základní",J1519,0)</f>
        <v>0</v>
      </c>
      <c r="BF1519" s="202">
        <f>IF(N1519="snížená",J1519,0)</f>
        <v>0</v>
      </c>
      <c r="BG1519" s="202">
        <f>IF(N1519="zákl. přenesená",J1519,0)</f>
        <v>0</v>
      </c>
      <c r="BH1519" s="202">
        <f>IF(N1519="sníž. přenesená",J1519,0)</f>
        <v>0</v>
      </c>
      <c r="BI1519" s="202">
        <f>IF(N1519="nulová",J1519,0)</f>
        <v>0</v>
      </c>
      <c r="BJ1519" s="22" t="s">
        <v>82</v>
      </c>
      <c r="BK1519" s="202">
        <f>ROUND(I1519*H1519,2)</f>
        <v>0</v>
      </c>
      <c r="BL1519" s="22" t="s">
        <v>249</v>
      </c>
      <c r="BM1519" s="22" t="s">
        <v>2668</v>
      </c>
    </row>
    <row r="1520" spans="2:65" s="11" customFormat="1" ht="13.5">
      <c r="B1520" s="203"/>
      <c r="C1520" s="204"/>
      <c r="D1520" s="205" t="s">
        <v>171</v>
      </c>
      <c r="E1520" s="206" t="s">
        <v>21</v>
      </c>
      <c r="F1520" s="207" t="s">
        <v>2669</v>
      </c>
      <c r="G1520" s="204"/>
      <c r="H1520" s="208" t="s">
        <v>21</v>
      </c>
      <c r="I1520" s="209"/>
      <c r="J1520" s="204"/>
      <c r="K1520" s="204"/>
      <c r="L1520" s="210"/>
      <c r="M1520" s="211"/>
      <c r="N1520" s="212"/>
      <c r="O1520" s="212"/>
      <c r="P1520" s="212"/>
      <c r="Q1520" s="212"/>
      <c r="R1520" s="212"/>
      <c r="S1520" s="212"/>
      <c r="T1520" s="213"/>
      <c r="AT1520" s="214" t="s">
        <v>171</v>
      </c>
      <c r="AU1520" s="214" t="s">
        <v>84</v>
      </c>
      <c r="AV1520" s="11" t="s">
        <v>82</v>
      </c>
      <c r="AW1520" s="11" t="s">
        <v>37</v>
      </c>
      <c r="AX1520" s="11" t="s">
        <v>74</v>
      </c>
      <c r="AY1520" s="214" t="s">
        <v>162</v>
      </c>
    </row>
    <row r="1521" spans="2:65" s="12" customFormat="1" ht="13.5">
      <c r="B1521" s="215"/>
      <c r="C1521" s="216"/>
      <c r="D1521" s="205" t="s">
        <v>171</v>
      </c>
      <c r="E1521" s="217" t="s">
        <v>21</v>
      </c>
      <c r="F1521" s="218" t="s">
        <v>2670</v>
      </c>
      <c r="G1521" s="216"/>
      <c r="H1521" s="219">
        <v>107.98</v>
      </c>
      <c r="I1521" s="220"/>
      <c r="J1521" s="216"/>
      <c r="K1521" s="216"/>
      <c r="L1521" s="221"/>
      <c r="M1521" s="222"/>
      <c r="N1521" s="223"/>
      <c r="O1521" s="223"/>
      <c r="P1521" s="223"/>
      <c r="Q1521" s="223"/>
      <c r="R1521" s="223"/>
      <c r="S1521" s="223"/>
      <c r="T1521" s="224"/>
      <c r="AT1521" s="225" t="s">
        <v>171</v>
      </c>
      <c r="AU1521" s="225" t="s">
        <v>84</v>
      </c>
      <c r="AV1521" s="12" t="s">
        <v>84</v>
      </c>
      <c r="AW1521" s="12" t="s">
        <v>37</v>
      </c>
      <c r="AX1521" s="12" t="s">
        <v>74</v>
      </c>
      <c r="AY1521" s="225" t="s">
        <v>162</v>
      </c>
    </row>
    <row r="1522" spans="2:65" s="11" customFormat="1" ht="13.5">
      <c r="B1522" s="203"/>
      <c r="C1522" s="204"/>
      <c r="D1522" s="205" t="s">
        <v>171</v>
      </c>
      <c r="E1522" s="206" t="s">
        <v>21</v>
      </c>
      <c r="F1522" s="207" t="s">
        <v>2671</v>
      </c>
      <c r="G1522" s="204"/>
      <c r="H1522" s="208" t="s">
        <v>21</v>
      </c>
      <c r="I1522" s="209"/>
      <c r="J1522" s="204"/>
      <c r="K1522" s="204"/>
      <c r="L1522" s="210"/>
      <c r="M1522" s="211"/>
      <c r="N1522" s="212"/>
      <c r="O1522" s="212"/>
      <c r="P1522" s="212"/>
      <c r="Q1522" s="212"/>
      <c r="R1522" s="212"/>
      <c r="S1522" s="212"/>
      <c r="T1522" s="213"/>
      <c r="AT1522" s="214" t="s">
        <v>171</v>
      </c>
      <c r="AU1522" s="214" t="s">
        <v>84</v>
      </c>
      <c r="AV1522" s="11" t="s">
        <v>82</v>
      </c>
      <c r="AW1522" s="11" t="s">
        <v>37</v>
      </c>
      <c r="AX1522" s="11" t="s">
        <v>74</v>
      </c>
      <c r="AY1522" s="214" t="s">
        <v>162</v>
      </c>
    </row>
    <row r="1523" spans="2:65" s="12" customFormat="1" ht="13.5">
      <c r="B1523" s="215"/>
      <c r="C1523" s="216"/>
      <c r="D1523" s="205" t="s">
        <v>171</v>
      </c>
      <c r="E1523" s="217" t="s">
        <v>21</v>
      </c>
      <c r="F1523" s="218" t="s">
        <v>2672</v>
      </c>
      <c r="G1523" s="216"/>
      <c r="H1523" s="219">
        <v>1680.3869999999999</v>
      </c>
      <c r="I1523" s="220"/>
      <c r="J1523" s="216"/>
      <c r="K1523" s="216"/>
      <c r="L1523" s="221"/>
      <c r="M1523" s="222"/>
      <c r="N1523" s="223"/>
      <c r="O1523" s="223"/>
      <c r="P1523" s="223"/>
      <c r="Q1523" s="223"/>
      <c r="R1523" s="223"/>
      <c r="S1523" s="223"/>
      <c r="T1523" s="224"/>
      <c r="AT1523" s="225" t="s">
        <v>171</v>
      </c>
      <c r="AU1523" s="225" t="s">
        <v>84</v>
      </c>
      <c r="AV1523" s="12" t="s">
        <v>84</v>
      </c>
      <c r="AW1523" s="12" t="s">
        <v>37</v>
      </c>
      <c r="AX1523" s="12" t="s">
        <v>74</v>
      </c>
      <c r="AY1523" s="225" t="s">
        <v>162</v>
      </c>
    </row>
    <row r="1524" spans="2:65" s="11" customFormat="1" ht="13.5">
      <c r="B1524" s="203"/>
      <c r="C1524" s="204"/>
      <c r="D1524" s="205" t="s">
        <v>171</v>
      </c>
      <c r="E1524" s="206" t="s">
        <v>21</v>
      </c>
      <c r="F1524" s="207" t="s">
        <v>2673</v>
      </c>
      <c r="G1524" s="204"/>
      <c r="H1524" s="208" t="s">
        <v>21</v>
      </c>
      <c r="I1524" s="209"/>
      <c r="J1524" s="204"/>
      <c r="K1524" s="204"/>
      <c r="L1524" s="210"/>
      <c r="M1524" s="211"/>
      <c r="N1524" s="212"/>
      <c r="O1524" s="212"/>
      <c r="P1524" s="212"/>
      <c r="Q1524" s="212"/>
      <c r="R1524" s="212"/>
      <c r="S1524" s="212"/>
      <c r="T1524" s="213"/>
      <c r="AT1524" s="214" t="s">
        <v>171</v>
      </c>
      <c r="AU1524" s="214" t="s">
        <v>84</v>
      </c>
      <c r="AV1524" s="11" t="s">
        <v>82</v>
      </c>
      <c r="AW1524" s="11" t="s">
        <v>37</v>
      </c>
      <c r="AX1524" s="11" t="s">
        <v>74</v>
      </c>
      <c r="AY1524" s="214" t="s">
        <v>162</v>
      </c>
    </row>
    <row r="1525" spans="2:65" s="12" customFormat="1" ht="13.5">
      <c r="B1525" s="215"/>
      <c r="C1525" s="216"/>
      <c r="D1525" s="226" t="s">
        <v>171</v>
      </c>
      <c r="E1525" s="227" t="s">
        <v>21</v>
      </c>
      <c r="F1525" s="228" t="s">
        <v>2674</v>
      </c>
      <c r="G1525" s="216"/>
      <c r="H1525" s="229">
        <v>740.82</v>
      </c>
      <c r="I1525" s="220"/>
      <c r="J1525" s="216"/>
      <c r="K1525" s="216"/>
      <c r="L1525" s="221"/>
      <c r="M1525" s="222"/>
      <c r="N1525" s="223"/>
      <c r="O1525" s="223"/>
      <c r="P1525" s="223"/>
      <c r="Q1525" s="223"/>
      <c r="R1525" s="223"/>
      <c r="S1525" s="223"/>
      <c r="T1525" s="224"/>
      <c r="AT1525" s="225" t="s">
        <v>171</v>
      </c>
      <c r="AU1525" s="225" t="s">
        <v>84</v>
      </c>
      <c r="AV1525" s="12" t="s">
        <v>84</v>
      </c>
      <c r="AW1525" s="12" t="s">
        <v>37</v>
      </c>
      <c r="AX1525" s="12" t="s">
        <v>74</v>
      </c>
      <c r="AY1525" s="225" t="s">
        <v>162</v>
      </c>
    </row>
    <row r="1526" spans="2:65" s="1" customFormat="1" ht="31.5" customHeight="1">
      <c r="B1526" s="39"/>
      <c r="C1526" s="191" t="s">
        <v>2675</v>
      </c>
      <c r="D1526" s="191" t="s">
        <v>164</v>
      </c>
      <c r="E1526" s="192" t="s">
        <v>2676</v>
      </c>
      <c r="F1526" s="193" t="s">
        <v>2677</v>
      </c>
      <c r="G1526" s="194" t="s">
        <v>167</v>
      </c>
      <c r="H1526" s="195">
        <v>2529.1869999999999</v>
      </c>
      <c r="I1526" s="196"/>
      <c r="J1526" s="197">
        <f>ROUND(I1526*H1526,2)</f>
        <v>0</v>
      </c>
      <c r="K1526" s="193" t="s">
        <v>168</v>
      </c>
      <c r="L1526" s="59"/>
      <c r="M1526" s="198" t="s">
        <v>21</v>
      </c>
      <c r="N1526" s="199" t="s">
        <v>45</v>
      </c>
      <c r="O1526" s="40"/>
      <c r="P1526" s="200">
        <f>O1526*H1526</f>
        <v>0</v>
      </c>
      <c r="Q1526" s="200">
        <v>2.9E-4</v>
      </c>
      <c r="R1526" s="200">
        <f>Q1526*H1526</f>
        <v>0.73346422999999994</v>
      </c>
      <c r="S1526" s="200">
        <v>0</v>
      </c>
      <c r="T1526" s="201">
        <f>S1526*H1526</f>
        <v>0</v>
      </c>
      <c r="AR1526" s="22" t="s">
        <v>249</v>
      </c>
      <c r="AT1526" s="22" t="s">
        <v>164</v>
      </c>
      <c r="AU1526" s="22" t="s">
        <v>84</v>
      </c>
      <c r="AY1526" s="22" t="s">
        <v>162</v>
      </c>
      <c r="BE1526" s="202">
        <f>IF(N1526="základní",J1526,0)</f>
        <v>0</v>
      </c>
      <c r="BF1526" s="202">
        <f>IF(N1526="snížená",J1526,0)</f>
        <v>0</v>
      </c>
      <c r="BG1526" s="202">
        <f>IF(N1526="zákl. přenesená",J1526,0)</f>
        <v>0</v>
      </c>
      <c r="BH1526" s="202">
        <f>IF(N1526="sníž. přenesená",J1526,0)</f>
        <v>0</v>
      </c>
      <c r="BI1526" s="202">
        <f>IF(N1526="nulová",J1526,0)</f>
        <v>0</v>
      </c>
      <c r="BJ1526" s="22" t="s">
        <v>82</v>
      </c>
      <c r="BK1526" s="202">
        <f>ROUND(I1526*H1526,2)</f>
        <v>0</v>
      </c>
      <c r="BL1526" s="22" t="s">
        <v>249</v>
      </c>
      <c r="BM1526" s="22" t="s">
        <v>2678</v>
      </c>
    </row>
    <row r="1527" spans="2:65" s="10" customFormat="1" ht="29.85" customHeight="1">
      <c r="B1527" s="174"/>
      <c r="C1527" s="175"/>
      <c r="D1527" s="188" t="s">
        <v>73</v>
      </c>
      <c r="E1527" s="189" t="s">
        <v>2679</v>
      </c>
      <c r="F1527" s="189" t="s">
        <v>2680</v>
      </c>
      <c r="G1527" s="175"/>
      <c r="H1527" s="175"/>
      <c r="I1527" s="178"/>
      <c r="J1527" s="190">
        <f>BK1527</f>
        <v>0</v>
      </c>
      <c r="K1527" s="175"/>
      <c r="L1527" s="180"/>
      <c r="M1527" s="181"/>
      <c r="N1527" s="182"/>
      <c r="O1527" s="182"/>
      <c r="P1527" s="183">
        <f>P1528</f>
        <v>0</v>
      </c>
      <c r="Q1527" s="182"/>
      <c r="R1527" s="183">
        <f>R1528</f>
        <v>0</v>
      </c>
      <c r="S1527" s="182"/>
      <c r="T1527" s="184">
        <f>T1528</f>
        <v>0</v>
      </c>
      <c r="AR1527" s="185" t="s">
        <v>179</v>
      </c>
      <c r="AT1527" s="186" t="s">
        <v>73</v>
      </c>
      <c r="AU1527" s="186" t="s">
        <v>82</v>
      </c>
      <c r="AY1527" s="185" t="s">
        <v>162</v>
      </c>
      <c r="BK1527" s="187">
        <f>BK1528</f>
        <v>0</v>
      </c>
    </row>
    <row r="1528" spans="2:65" s="1" customFormat="1" ht="22.5" customHeight="1">
      <c r="B1528" s="39"/>
      <c r="C1528" s="191" t="s">
        <v>2681</v>
      </c>
      <c r="D1528" s="191" t="s">
        <v>164</v>
      </c>
      <c r="E1528" s="192" t="s">
        <v>2682</v>
      </c>
      <c r="F1528" s="193" t="s">
        <v>2683</v>
      </c>
      <c r="G1528" s="194" t="s">
        <v>286</v>
      </c>
      <c r="H1528" s="195">
        <v>1</v>
      </c>
      <c r="I1528" s="196"/>
      <c r="J1528" s="197">
        <f>ROUND(I1528*H1528,2)</f>
        <v>0</v>
      </c>
      <c r="K1528" s="193" t="s">
        <v>21</v>
      </c>
      <c r="L1528" s="59"/>
      <c r="M1528" s="198" t="s">
        <v>21</v>
      </c>
      <c r="N1528" s="199" t="s">
        <v>45</v>
      </c>
      <c r="O1528" s="40"/>
      <c r="P1528" s="200">
        <f>O1528*H1528</f>
        <v>0</v>
      </c>
      <c r="Q1528" s="200">
        <v>0</v>
      </c>
      <c r="R1528" s="200">
        <f>Q1528*H1528</f>
        <v>0</v>
      </c>
      <c r="S1528" s="200">
        <v>0</v>
      </c>
      <c r="T1528" s="201">
        <f>S1528*H1528</f>
        <v>0</v>
      </c>
      <c r="AR1528" s="22" t="s">
        <v>548</v>
      </c>
      <c r="AT1528" s="22" t="s">
        <v>164</v>
      </c>
      <c r="AU1528" s="22" t="s">
        <v>84</v>
      </c>
      <c r="AY1528" s="22" t="s">
        <v>162</v>
      </c>
      <c r="BE1528" s="202">
        <f>IF(N1528="základní",J1528,0)</f>
        <v>0</v>
      </c>
      <c r="BF1528" s="202">
        <f>IF(N1528="snížená",J1528,0)</f>
        <v>0</v>
      </c>
      <c r="BG1528" s="202">
        <f>IF(N1528="zákl. přenesená",J1528,0)</f>
        <v>0</v>
      </c>
      <c r="BH1528" s="202">
        <f>IF(N1528="sníž. přenesená",J1528,0)</f>
        <v>0</v>
      </c>
      <c r="BI1528" s="202">
        <f>IF(N1528="nulová",J1528,0)</f>
        <v>0</v>
      </c>
      <c r="BJ1528" s="22" t="s">
        <v>82</v>
      </c>
      <c r="BK1528" s="202">
        <f>ROUND(I1528*H1528,2)</f>
        <v>0</v>
      </c>
      <c r="BL1528" s="22" t="s">
        <v>548</v>
      </c>
      <c r="BM1528" s="22" t="s">
        <v>2684</v>
      </c>
    </row>
    <row r="1529" spans="2:65" s="10" customFormat="1" ht="29.85" customHeight="1">
      <c r="B1529" s="174"/>
      <c r="C1529" s="175"/>
      <c r="D1529" s="188" t="s">
        <v>73</v>
      </c>
      <c r="E1529" s="189" t="s">
        <v>2685</v>
      </c>
      <c r="F1529" s="189" t="s">
        <v>2686</v>
      </c>
      <c r="G1529" s="175"/>
      <c r="H1529" s="175"/>
      <c r="I1529" s="178"/>
      <c r="J1529" s="190">
        <f>BK1529</f>
        <v>0</v>
      </c>
      <c r="K1529" s="175"/>
      <c r="L1529" s="180"/>
      <c r="M1529" s="181"/>
      <c r="N1529" s="182"/>
      <c r="O1529" s="182"/>
      <c r="P1529" s="183">
        <f>P1530</f>
        <v>0</v>
      </c>
      <c r="Q1529" s="182"/>
      <c r="R1529" s="183">
        <f>R1530</f>
        <v>0</v>
      </c>
      <c r="S1529" s="182"/>
      <c r="T1529" s="184">
        <f>T1530</f>
        <v>0</v>
      </c>
      <c r="AR1529" s="185" t="s">
        <v>179</v>
      </c>
      <c r="AT1529" s="186" t="s">
        <v>73</v>
      </c>
      <c r="AU1529" s="186" t="s">
        <v>82</v>
      </c>
      <c r="AY1529" s="185" t="s">
        <v>162</v>
      </c>
      <c r="BK1529" s="187">
        <f>BK1530</f>
        <v>0</v>
      </c>
    </row>
    <row r="1530" spans="2:65" s="1" customFormat="1" ht="22.5" customHeight="1">
      <c r="B1530" s="39"/>
      <c r="C1530" s="191" t="s">
        <v>2687</v>
      </c>
      <c r="D1530" s="191" t="s">
        <v>164</v>
      </c>
      <c r="E1530" s="192" t="s">
        <v>2688</v>
      </c>
      <c r="F1530" s="193" t="s">
        <v>2689</v>
      </c>
      <c r="G1530" s="194" t="s">
        <v>286</v>
      </c>
      <c r="H1530" s="195">
        <v>1</v>
      </c>
      <c r="I1530" s="196"/>
      <c r="J1530" s="197">
        <f>ROUND(I1530*H1530,2)</f>
        <v>0</v>
      </c>
      <c r="K1530" s="193" t="s">
        <v>21</v>
      </c>
      <c r="L1530" s="59"/>
      <c r="M1530" s="198" t="s">
        <v>21</v>
      </c>
      <c r="N1530" s="199" t="s">
        <v>45</v>
      </c>
      <c r="O1530" s="40"/>
      <c r="P1530" s="200">
        <f>O1530*H1530</f>
        <v>0</v>
      </c>
      <c r="Q1530" s="200">
        <v>0</v>
      </c>
      <c r="R1530" s="200">
        <f>Q1530*H1530</f>
        <v>0</v>
      </c>
      <c r="S1530" s="200">
        <v>0</v>
      </c>
      <c r="T1530" s="201">
        <f>S1530*H1530</f>
        <v>0</v>
      </c>
      <c r="AR1530" s="22" t="s">
        <v>548</v>
      </c>
      <c r="AT1530" s="22" t="s">
        <v>164</v>
      </c>
      <c r="AU1530" s="22" t="s">
        <v>84</v>
      </c>
      <c r="AY1530" s="22" t="s">
        <v>162</v>
      </c>
      <c r="BE1530" s="202">
        <f>IF(N1530="základní",J1530,0)</f>
        <v>0</v>
      </c>
      <c r="BF1530" s="202">
        <f>IF(N1530="snížená",J1530,0)</f>
        <v>0</v>
      </c>
      <c r="BG1530" s="202">
        <f>IF(N1530="zákl. přenesená",J1530,0)</f>
        <v>0</v>
      </c>
      <c r="BH1530" s="202">
        <f>IF(N1530="sníž. přenesená",J1530,0)</f>
        <v>0</v>
      </c>
      <c r="BI1530" s="202">
        <f>IF(N1530="nulová",J1530,0)</f>
        <v>0</v>
      </c>
      <c r="BJ1530" s="22" t="s">
        <v>82</v>
      </c>
      <c r="BK1530" s="202">
        <f>ROUND(I1530*H1530,2)</f>
        <v>0</v>
      </c>
      <c r="BL1530" s="22" t="s">
        <v>548</v>
      </c>
      <c r="BM1530" s="22" t="s">
        <v>2690</v>
      </c>
    </row>
    <row r="1531" spans="2:65" s="10" customFormat="1" ht="29.85" customHeight="1">
      <c r="B1531" s="174"/>
      <c r="C1531" s="175"/>
      <c r="D1531" s="188" t="s">
        <v>73</v>
      </c>
      <c r="E1531" s="189" t="s">
        <v>2691</v>
      </c>
      <c r="F1531" s="189" t="s">
        <v>2692</v>
      </c>
      <c r="G1531" s="175"/>
      <c r="H1531" s="175"/>
      <c r="I1531" s="178"/>
      <c r="J1531" s="190">
        <f>BK1531</f>
        <v>0</v>
      </c>
      <c r="K1531" s="175"/>
      <c r="L1531" s="180"/>
      <c r="M1531" s="181"/>
      <c r="N1531" s="182"/>
      <c r="O1531" s="182"/>
      <c r="P1531" s="183">
        <f>P1532</f>
        <v>0</v>
      </c>
      <c r="Q1531" s="182"/>
      <c r="R1531" s="183">
        <f>R1532</f>
        <v>0</v>
      </c>
      <c r="S1531" s="182"/>
      <c r="T1531" s="184">
        <f>T1532</f>
        <v>0</v>
      </c>
      <c r="AR1531" s="185" t="s">
        <v>179</v>
      </c>
      <c r="AT1531" s="186" t="s">
        <v>73</v>
      </c>
      <c r="AU1531" s="186" t="s">
        <v>82</v>
      </c>
      <c r="AY1531" s="185" t="s">
        <v>162</v>
      </c>
      <c r="BK1531" s="187">
        <f>BK1532</f>
        <v>0</v>
      </c>
    </row>
    <row r="1532" spans="2:65" s="1" customFormat="1" ht="22.5" customHeight="1">
      <c r="B1532" s="39"/>
      <c r="C1532" s="191" t="s">
        <v>2693</v>
      </c>
      <c r="D1532" s="191" t="s">
        <v>164</v>
      </c>
      <c r="E1532" s="192" t="s">
        <v>2694</v>
      </c>
      <c r="F1532" s="193" t="s">
        <v>2695</v>
      </c>
      <c r="G1532" s="194" t="s">
        <v>286</v>
      </c>
      <c r="H1532" s="195">
        <v>1</v>
      </c>
      <c r="I1532" s="196"/>
      <c r="J1532" s="197">
        <f>ROUND(I1532*H1532,2)</f>
        <v>0</v>
      </c>
      <c r="K1532" s="193" t="s">
        <v>21</v>
      </c>
      <c r="L1532" s="59"/>
      <c r="M1532" s="198" t="s">
        <v>21</v>
      </c>
      <c r="N1532" s="199" t="s">
        <v>45</v>
      </c>
      <c r="O1532" s="40"/>
      <c r="P1532" s="200">
        <f>O1532*H1532</f>
        <v>0</v>
      </c>
      <c r="Q1532" s="200">
        <v>0</v>
      </c>
      <c r="R1532" s="200">
        <f>Q1532*H1532</f>
        <v>0</v>
      </c>
      <c r="S1532" s="200">
        <v>0</v>
      </c>
      <c r="T1532" s="201">
        <f>S1532*H1532</f>
        <v>0</v>
      </c>
      <c r="AR1532" s="22" t="s">
        <v>548</v>
      </c>
      <c r="AT1532" s="22" t="s">
        <v>164</v>
      </c>
      <c r="AU1532" s="22" t="s">
        <v>84</v>
      </c>
      <c r="AY1532" s="22" t="s">
        <v>162</v>
      </c>
      <c r="BE1532" s="202">
        <f>IF(N1532="základní",J1532,0)</f>
        <v>0</v>
      </c>
      <c r="BF1532" s="202">
        <f>IF(N1532="snížená",J1532,0)</f>
        <v>0</v>
      </c>
      <c r="BG1532" s="202">
        <f>IF(N1532="zákl. přenesená",J1532,0)</f>
        <v>0</v>
      </c>
      <c r="BH1532" s="202">
        <f>IF(N1532="sníž. přenesená",J1532,0)</f>
        <v>0</v>
      </c>
      <c r="BI1532" s="202">
        <f>IF(N1532="nulová",J1532,0)</f>
        <v>0</v>
      </c>
      <c r="BJ1532" s="22" t="s">
        <v>82</v>
      </c>
      <c r="BK1532" s="202">
        <f>ROUND(I1532*H1532,2)</f>
        <v>0</v>
      </c>
      <c r="BL1532" s="22" t="s">
        <v>548</v>
      </c>
      <c r="BM1532" s="22" t="s">
        <v>2696</v>
      </c>
    </row>
    <row r="1533" spans="2:65" s="10" customFormat="1" ht="29.85" customHeight="1">
      <c r="B1533" s="174"/>
      <c r="C1533" s="175"/>
      <c r="D1533" s="188" t="s">
        <v>73</v>
      </c>
      <c r="E1533" s="189" t="s">
        <v>2697</v>
      </c>
      <c r="F1533" s="189" t="s">
        <v>2698</v>
      </c>
      <c r="G1533" s="175"/>
      <c r="H1533" s="175"/>
      <c r="I1533" s="178"/>
      <c r="J1533" s="190">
        <f>BK1533</f>
        <v>0</v>
      </c>
      <c r="K1533" s="175"/>
      <c r="L1533" s="180"/>
      <c r="M1533" s="181"/>
      <c r="N1533" s="182"/>
      <c r="O1533" s="182"/>
      <c r="P1533" s="183">
        <f>P1534</f>
        <v>0</v>
      </c>
      <c r="Q1533" s="182"/>
      <c r="R1533" s="183">
        <f>R1534</f>
        <v>0</v>
      </c>
      <c r="S1533" s="182"/>
      <c r="T1533" s="184">
        <f>T1534</f>
        <v>0</v>
      </c>
      <c r="AR1533" s="185" t="s">
        <v>179</v>
      </c>
      <c r="AT1533" s="186" t="s">
        <v>73</v>
      </c>
      <c r="AU1533" s="186" t="s">
        <v>82</v>
      </c>
      <c r="AY1533" s="185" t="s">
        <v>162</v>
      </c>
      <c r="BK1533" s="187">
        <f>BK1534</f>
        <v>0</v>
      </c>
    </row>
    <row r="1534" spans="2:65" s="1" customFormat="1" ht="22.5" customHeight="1">
      <c r="B1534" s="39"/>
      <c r="C1534" s="191" t="s">
        <v>2699</v>
      </c>
      <c r="D1534" s="191" t="s">
        <v>164</v>
      </c>
      <c r="E1534" s="192" t="s">
        <v>2700</v>
      </c>
      <c r="F1534" s="193" t="s">
        <v>2701</v>
      </c>
      <c r="G1534" s="194" t="s">
        <v>286</v>
      </c>
      <c r="H1534" s="195">
        <v>1</v>
      </c>
      <c r="I1534" s="196"/>
      <c r="J1534" s="197">
        <f>ROUND(I1534*H1534,2)</f>
        <v>0</v>
      </c>
      <c r="K1534" s="193" t="s">
        <v>21</v>
      </c>
      <c r="L1534" s="59"/>
      <c r="M1534" s="198" t="s">
        <v>21</v>
      </c>
      <c r="N1534" s="243" t="s">
        <v>45</v>
      </c>
      <c r="O1534" s="244"/>
      <c r="P1534" s="245">
        <f>O1534*H1534</f>
        <v>0</v>
      </c>
      <c r="Q1534" s="245">
        <v>0</v>
      </c>
      <c r="R1534" s="245">
        <f>Q1534*H1534</f>
        <v>0</v>
      </c>
      <c r="S1534" s="245">
        <v>0</v>
      </c>
      <c r="T1534" s="246">
        <f>S1534*H1534</f>
        <v>0</v>
      </c>
      <c r="AR1534" s="22" t="s">
        <v>548</v>
      </c>
      <c r="AT1534" s="22" t="s">
        <v>164</v>
      </c>
      <c r="AU1534" s="22" t="s">
        <v>84</v>
      </c>
      <c r="AY1534" s="22" t="s">
        <v>162</v>
      </c>
      <c r="BE1534" s="202">
        <f>IF(N1534="základní",J1534,0)</f>
        <v>0</v>
      </c>
      <c r="BF1534" s="202">
        <f>IF(N1534="snížená",J1534,0)</f>
        <v>0</v>
      </c>
      <c r="BG1534" s="202">
        <f>IF(N1534="zákl. přenesená",J1534,0)</f>
        <v>0</v>
      </c>
      <c r="BH1534" s="202">
        <f>IF(N1534="sníž. přenesená",J1534,0)</f>
        <v>0</v>
      </c>
      <c r="BI1534" s="202">
        <f>IF(N1534="nulová",J1534,0)</f>
        <v>0</v>
      </c>
      <c r="BJ1534" s="22" t="s">
        <v>82</v>
      </c>
      <c r="BK1534" s="202">
        <f>ROUND(I1534*H1534,2)</f>
        <v>0</v>
      </c>
      <c r="BL1534" s="22" t="s">
        <v>548</v>
      </c>
      <c r="BM1534" s="22" t="s">
        <v>2702</v>
      </c>
    </row>
    <row r="1535" spans="2:65" s="1" customFormat="1" ht="6.95" customHeight="1">
      <c r="B1535" s="54"/>
      <c r="C1535" s="55"/>
      <c r="D1535" s="55"/>
      <c r="E1535" s="55"/>
      <c r="F1535" s="55"/>
      <c r="G1535" s="55"/>
      <c r="H1535" s="55"/>
      <c r="I1535" s="137"/>
      <c r="J1535" s="55"/>
      <c r="K1535" s="55"/>
      <c r="L1535" s="59"/>
    </row>
  </sheetData>
  <sheetProtection password="CC35" sheet="1" objects="1" scenarios="1" formatCells="0" formatColumns="0" formatRows="0" sort="0" autoFilter="0"/>
  <autoFilter ref="C119:K1534"/>
  <mergeCells count="9">
    <mergeCell ref="E110:H110"/>
    <mergeCell ref="E112:H11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89</v>
      </c>
      <c r="G1" s="372" t="s">
        <v>90</v>
      </c>
      <c r="H1" s="372"/>
      <c r="I1" s="113"/>
      <c r="J1" s="112" t="s">
        <v>91</v>
      </c>
      <c r="K1" s="111" t="s">
        <v>92</v>
      </c>
      <c r="L1" s="112" t="s">
        <v>93</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4"/>
      <c r="M2" s="364"/>
      <c r="N2" s="364"/>
      <c r="O2" s="364"/>
      <c r="P2" s="364"/>
      <c r="Q2" s="364"/>
      <c r="R2" s="364"/>
      <c r="S2" s="364"/>
      <c r="T2" s="364"/>
      <c r="U2" s="364"/>
      <c r="V2" s="364"/>
      <c r="AT2" s="22" t="s">
        <v>88</v>
      </c>
    </row>
    <row r="3" spans="1:70" ht="6.95" customHeight="1">
      <c r="B3" s="23"/>
      <c r="C3" s="24"/>
      <c r="D3" s="24"/>
      <c r="E3" s="24"/>
      <c r="F3" s="24"/>
      <c r="G3" s="24"/>
      <c r="H3" s="24"/>
      <c r="I3" s="114"/>
      <c r="J3" s="24"/>
      <c r="K3" s="25"/>
      <c r="AT3" s="22" t="s">
        <v>84</v>
      </c>
    </row>
    <row r="4" spans="1:70" ht="36.950000000000003" customHeight="1">
      <c r="B4" s="26"/>
      <c r="C4" s="27"/>
      <c r="D4" s="28" t="s">
        <v>94</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5" t="str">
        <f>'Rekapitulace stavby'!K6</f>
        <v>II. etapa rozvoje sportovního gymnázia Plzeň - přístavba pavilonu ,D´</v>
      </c>
      <c r="F7" s="366"/>
      <c r="G7" s="366"/>
      <c r="H7" s="366"/>
      <c r="I7" s="115"/>
      <c r="J7" s="27"/>
      <c r="K7" s="29"/>
    </row>
    <row r="8" spans="1:70" s="1" customFormat="1">
      <c r="B8" s="39"/>
      <c r="C8" s="40"/>
      <c r="D8" s="35" t="s">
        <v>95</v>
      </c>
      <c r="E8" s="40"/>
      <c r="F8" s="40"/>
      <c r="G8" s="40"/>
      <c r="H8" s="40"/>
      <c r="I8" s="116"/>
      <c r="J8" s="40"/>
      <c r="K8" s="43"/>
    </row>
    <row r="9" spans="1:70" s="1" customFormat="1" ht="36.950000000000003" customHeight="1">
      <c r="B9" s="39"/>
      <c r="C9" s="40"/>
      <c r="D9" s="40"/>
      <c r="E9" s="367" t="s">
        <v>2703</v>
      </c>
      <c r="F9" s="368"/>
      <c r="G9" s="368"/>
      <c r="H9" s="368"/>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17.5.2017</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21</v>
      </c>
      <c r="K14" s="43"/>
    </row>
    <row r="15" spans="1:70" s="1" customFormat="1" ht="18" customHeight="1">
      <c r="B15" s="39"/>
      <c r="C15" s="40"/>
      <c r="D15" s="40"/>
      <c r="E15" s="33" t="s">
        <v>29</v>
      </c>
      <c r="F15" s="40"/>
      <c r="G15" s="40"/>
      <c r="H15" s="40"/>
      <c r="I15" s="117" t="s">
        <v>30</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31</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30</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33</v>
      </c>
      <c r="E20" s="40"/>
      <c r="F20" s="40"/>
      <c r="G20" s="40"/>
      <c r="H20" s="40"/>
      <c r="I20" s="117" t="s">
        <v>28</v>
      </c>
      <c r="J20" s="33" t="s">
        <v>34</v>
      </c>
      <c r="K20" s="43"/>
    </row>
    <row r="21" spans="2:11" s="1" customFormat="1" ht="18" customHeight="1">
      <c r="B21" s="39"/>
      <c r="C21" s="40"/>
      <c r="D21" s="40"/>
      <c r="E21" s="33" t="s">
        <v>35</v>
      </c>
      <c r="F21" s="40"/>
      <c r="G21" s="40"/>
      <c r="H21" s="40"/>
      <c r="I21" s="117" t="s">
        <v>30</v>
      </c>
      <c r="J21" s="33" t="s">
        <v>36</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22.5" customHeight="1">
      <c r="B24" s="119"/>
      <c r="C24" s="120"/>
      <c r="D24" s="120"/>
      <c r="E24" s="334" t="s">
        <v>21</v>
      </c>
      <c r="F24" s="334"/>
      <c r="G24" s="334"/>
      <c r="H24" s="334"/>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40</v>
      </c>
      <c r="E27" s="40"/>
      <c r="F27" s="40"/>
      <c r="G27" s="40"/>
      <c r="H27" s="40"/>
      <c r="I27" s="116"/>
      <c r="J27" s="126">
        <f>ROUND(J77,2)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42</v>
      </c>
      <c r="G29" s="40"/>
      <c r="H29" s="40"/>
      <c r="I29" s="127" t="s">
        <v>41</v>
      </c>
      <c r="J29" s="44" t="s">
        <v>43</v>
      </c>
      <c r="K29" s="43"/>
    </row>
    <row r="30" spans="2:11" s="1" customFormat="1" ht="14.45" customHeight="1">
      <c r="B30" s="39"/>
      <c r="C30" s="40"/>
      <c r="D30" s="47" t="s">
        <v>44</v>
      </c>
      <c r="E30" s="47" t="s">
        <v>45</v>
      </c>
      <c r="F30" s="128">
        <f>ROUND(SUM(BE77:BE85), 2)</f>
        <v>0</v>
      </c>
      <c r="G30" s="40"/>
      <c r="H30" s="40"/>
      <c r="I30" s="129">
        <v>0.21</v>
      </c>
      <c r="J30" s="128">
        <f>ROUND(ROUND((SUM(BE77:BE85)), 2)*I30, 2)</f>
        <v>0</v>
      </c>
      <c r="K30" s="43"/>
    </row>
    <row r="31" spans="2:11" s="1" customFormat="1" ht="14.45" customHeight="1">
      <c r="B31" s="39"/>
      <c r="C31" s="40"/>
      <c r="D31" s="40"/>
      <c r="E31" s="47" t="s">
        <v>46</v>
      </c>
      <c r="F31" s="128">
        <f>ROUND(SUM(BF77:BF85), 2)</f>
        <v>0</v>
      </c>
      <c r="G31" s="40"/>
      <c r="H31" s="40"/>
      <c r="I31" s="129">
        <v>0.15</v>
      </c>
      <c r="J31" s="128">
        <f>ROUND(ROUND((SUM(BF77:BF85)), 2)*I31, 2)</f>
        <v>0</v>
      </c>
      <c r="K31" s="43"/>
    </row>
    <row r="32" spans="2:11" s="1" customFormat="1" ht="14.45" hidden="1" customHeight="1">
      <c r="B32" s="39"/>
      <c r="C32" s="40"/>
      <c r="D32" s="40"/>
      <c r="E32" s="47" t="s">
        <v>47</v>
      </c>
      <c r="F32" s="128">
        <f>ROUND(SUM(BG77:BG85), 2)</f>
        <v>0</v>
      </c>
      <c r="G32" s="40"/>
      <c r="H32" s="40"/>
      <c r="I32" s="129">
        <v>0.21</v>
      </c>
      <c r="J32" s="128">
        <v>0</v>
      </c>
      <c r="K32" s="43"/>
    </row>
    <row r="33" spans="2:11" s="1" customFormat="1" ht="14.45" hidden="1" customHeight="1">
      <c r="B33" s="39"/>
      <c r="C33" s="40"/>
      <c r="D33" s="40"/>
      <c r="E33" s="47" t="s">
        <v>48</v>
      </c>
      <c r="F33" s="128">
        <f>ROUND(SUM(BH77:BH85), 2)</f>
        <v>0</v>
      </c>
      <c r="G33" s="40"/>
      <c r="H33" s="40"/>
      <c r="I33" s="129">
        <v>0.15</v>
      </c>
      <c r="J33" s="128">
        <v>0</v>
      </c>
      <c r="K33" s="43"/>
    </row>
    <row r="34" spans="2:11" s="1" customFormat="1" ht="14.45" hidden="1" customHeight="1">
      <c r="B34" s="39"/>
      <c r="C34" s="40"/>
      <c r="D34" s="40"/>
      <c r="E34" s="47" t="s">
        <v>49</v>
      </c>
      <c r="F34" s="128">
        <f>ROUND(SUM(BI77:BI85),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50</v>
      </c>
      <c r="E36" s="77"/>
      <c r="F36" s="77"/>
      <c r="G36" s="132" t="s">
        <v>51</v>
      </c>
      <c r="H36" s="133" t="s">
        <v>52</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97</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5" t="str">
        <f>E7</f>
        <v>II. etapa rozvoje sportovního gymnázia Plzeň - přístavba pavilonu ,D´</v>
      </c>
      <c r="F45" s="366"/>
      <c r="G45" s="366"/>
      <c r="H45" s="366"/>
      <c r="I45" s="116"/>
      <c r="J45" s="40"/>
      <c r="K45" s="43"/>
    </row>
    <row r="46" spans="2:11" s="1" customFormat="1" ht="14.45" customHeight="1">
      <c r="B46" s="39"/>
      <c r="C46" s="35" t="s">
        <v>95</v>
      </c>
      <c r="D46" s="40"/>
      <c r="E46" s="40"/>
      <c r="F46" s="40"/>
      <c r="G46" s="40"/>
      <c r="H46" s="40"/>
      <c r="I46" s="116"/>
      <c r="J46" s="40"/>
      <c r="K46" s="43"/>
    </row>
    <row r="47" spans="2:11" s="1" customFormat="1" ht="23.25" customHeight="1">
      <c r="B47" s="39"/>
      <c r="C47" s="40"/>
      <c r="D47" s="40"/>
      <c r="E47" s="367" t="str">
        <f>E9</f>
        <v>02 - Vedlejší a ostatní náklady</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parc.č. 2204/2</v>
      </c>
      <c r="G49" s="40"/>
      <c r="H49" s="40"/>
      <c r="I49" s="117" t="s">
        <v>25</v>
      </c>
      <c r="J49" s="118" t="str">
        <f>IF(J12="","",J12)</f>
        <v>17.5.2017</v>
      </c>
      <c r="K49" s="43"/>
    </row>
    <row r="50" spans="2:47" s="1" customFormat="1" ht="6.95" customHeight="1">
      <c r="B50" s="39"/>
      <c r="C50" s="40"/>
      <c r="D50" s="40"/>
      <c r="E50" s="40"/>
      <c r="F50" s="40"/>
      <c r="G50" s="40"/>
      <c r="H50" s="40"/>
      <c r="I50" s="116"/>
      <c r="J50" s="40"/>
      <c r="K50" s="43"/>
    </row>
    <row r="51" spans="2:47" s="1" customFormat="1">
      <c r="B51" s="39"/>
      <c r="C51" s="35" t="s">
        <v>27</v>
      </c>
      <c r="D51" s="40"/>
      <c r="E51" s="40"/>
      <c r="F51" s="33" t="str">
        <f>E15</f>
        <v>SOU Elektrotechnické, Vejprnická 56, 31800 Plzeň</v>
      </c>
      <c r="G51" s="40"/>
      <c r="H51" s="40"/>
      <c r="I51" s="117" t="s">
        <v>33</v>
      </c>
      <c r="J51" s="33" t="str">
        <f>E21</f>
        <v>L.Beneda, Čižická 279, 332 09 Štěnovice</v>
      </c>
      <c r="K51" s="43"/>
    </row>
    <row r="52" spans="2:47" s="1" customFormat="1" ht="14.45" customHeight="1">
      <c r="B52" s="39"/>
      <c r="C52" s="35" t="s">
        <v>31</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98</v>
      </c>
      <c r="D54" s="130"/>
      <c r="E54" s="130"/>
      <c r="F54" s="130"/>
      <c r="G54" s="130"/>
      <c r="H54" s="130"/>
      <c r="I54" s="143"/>
      <c r="J54" s="144" t="s">
        <v>99</v>
      </c>
      <c r="K54" s="145"/>
    </row>
    <row r="55" spans="2:47" s="1" customFormat="1" ht="10.35" customHeight="1">
      <c r="B55" s="39"/>
      <c r="C55" s="40"/>
      <c r="D55" s="40"/>
      <c r="E55" s="40"/>
      <c r="F55" s="40"/>
      <c r="G55" s="40"/>
      <c r="H55" s="40"/>
      <c r="I55" s="116"/>
      <c r="J55" s="40"/>
      <c r="K55" s="43"/>
    </row>
    <row r="56" spans="2:47" s="1" customFormat="1" ht="29.25" customHeight="1">
      <c r="B56" s="39"/>
      <c r="C56" s="146" t="s">
        <v>100</v>
      </c>
      <c r="D56" s="40"/>
      <c r="E56" s="40"/>
      <c r="F56" s="40"/>
      <c r="G56" s="40"/>
      <c r="H56" s="40"/>
      <c r="I56" s="116"/>
      <c r="J56" s="126">
        <f>J77</f>
        <v>0</v>
      </c>
      <c r="K56" s="43"/>
      <c r="AU56" s="22" t="s">
        <v>101</v>
      </c>
    </row>
    <row r="57" spans="2:47" s="7" customFormat="1" ht="24.95" customHeight="1">
      <c r="B57" s="147"/>
      <c r="C57" s="148"/>
      <c r="D57" s="149" t="s">
        <v>2704</v>
      </c>
      <c r="E57" s="150"/>
      <c r="F57" s="150"/>
      <c r="G57" s="150"/>
      <c r="H57" s="150"/>
      <c r="I57" s="151"/>
      <c r="J57" s="152">
        <f>J78</f>
        <v>0</v>
      </c>
      <c r="K57" s="153"/>
    </row>
    <row r="58" spans="2:47" s="1" customFormat="1" ht="21.75" customHeight="1">
      <c r="B58" s="39"/>
      <c r="C58" s="40"/>
      <c r="D58" s="40"/>
      <c r="E58" s="40"/>
      <c r="F58" s="40"/>
      <c r="G58" s="40"/>
      <c r="H58" s="40"/>
      <c r="I58" s="116"/>
      <c r="J58" s="40"/>
      <c r="K58" s="43"/>
    </row>
    <row r="59" spans="2:47" s="1" customFormat="1" ht="6.95" customHeight="1">
      <c r="B59" s="54"/>
      <c r="C59" s="55"/>
      <c r="D59" s="55"/>
      <c r="E59" s="55"/>
      <c r="F59" s="55"/>
      <c r="G59" s="55"/>
      <c r="H59" s="55"/>
      <c r="I59" s="137"/>
      <c r="J59" s="55"/>
      <c r="K59" s="56"/>
    </row>
    <row r="63" spans="2:47" s="1" customFormat="1" ht="6.95" customHeight="1">
      <c r="B63" s="57"/>
      <c r="C63" s="58"/>
      <c r="D63" s="58"/>
      <c r="E63" s="58"/>
      <c r="F63" s="58"/>
      <c r="G63" s="58"/>
      <c r="H63" s="58"/>
      <c r="I63" s="140"/>
      <c r="J63" s="58"/>
      <c r="K63" s="58"/>
      <c r="L63" s="59"/>
    </row>
    <row r="64" spans="2:47" s="1" customFormat="1" ht="36.950000000000003" customHeight="1">
      <c r="B64" s="39"/>
      <c r="C64" s="60" t="s">
        <v>146</v>
      </c>
      <c r="D64" s="61"/>
      <c r="E64" s="61"/>
      <c r="F64" s="61"/>
      <c r="G64" s="61"/>
      <c r="H64" s="61"/>
      <c r="I64" s="161"/>
      <c r="J64" s="61"/>
      <c r="K64" s="61"/>
      <c r="L64" s="59"/>
    </row>
    <row r="65" spans="2:65" s="1" customFormat="1" ht="6.95" customHeight="1">
      <c r="B65" s="39"/>
      <c r="C65" s="61"/>
      <c r="D65" s="61"/>
      <c r="E65" s="61"/>
      <c r="F65" s="61"/>
      <c r="G65" s="61"/>
      <c r="H65" s="61"/>
      <c r="I65" s="161"/>
      <c r="J65" s="61"/>
      <c r="K65" s="61"/>
      <c r="L65" s="59"/>
    </row>
    <row r="66" spans="2:65" s="1" customFormat="1" ht="14.45" customHeight="1">
      <c r="B66" s="39"/>
      <c r="C66" s="63" t="s">
        <v>18</v>
      </c>
      <c r="D66" s="61"/>
      <c r="E66" s="61"/>
      <c r="F66" s="61"/>
      <c r="G66" s="61"/>
      <c r="H66" s="61"/>
      <c r="I66" s="161"/>
      <c r="J66" s="61"/>
      <c r="K66" s="61"/>
      <c r="L66" s="59"/>
    </row>
    <row r="67" spans="2:65" s="1" customFormat="1" ht="22.5" customHeight="1">
      <c r="B67" s="39"/>
      <c r="C67" s="61"/>
      <c r="D67" s="61"/>
      <c r="E67" s="369" t="str">
        <f>E7</f>
        <v>II. etapa rozvoje sportovního gymnázia Plzeň - přístavba pavilonu ,D´</v>
      </c>
      <c r="F67" s="370"/>
      <c r="G67" s="370"/>
      <c r="H67" s="370"/>
      <c r="I67" s="161"/>
      <c r="J67" s="61"/>
      <c r="K67" s="61"/>
      <c r="L67" s="59"/>
    </row>
    <row r="68" spans="2:65" s="1" customFormat="1" ht="14.45" customHeight="1">
      <c r="B68" s="39"/>
      <c r="C68" s="63" t="s">
        <v>95</v>
      </c>
      <c r="D68" s="61"/>
      <c r="E68" s="61"/>
      <c r="F68" s="61"/>
      <c r="G68" s="61"/>
      <c r="H68" s="61"/>
      <c r="I68" s="161"/>
      <c r="J68" s="61"/>
      <c r="K68" s="61"/>
      <c r="L68" s="59"/>
    </row>
    <row r="69" spans="2:65" s="1" customFormat="1" ht="23.25" customHeight="1">
      <c r="B69" s="39"/>
      <c r="C69" s="61"/>
      <c r="D69" s="61"/>
      <c r="E69" s="345" t="str">
        <f>E9</f>
        <v>02 - Vedlejší a ostatní náklady</v>
      </c>
      <c r="F69" s="371"/>
      <c r="G69" s="371"/>
      <c r="H69" s="371"/>
      <c r="I69" s="161"/>
      <c r="J69" s="61"/>
      <c r="K69" s="61"/>
      <c r="L69" s="59"/>
    </row>
    <row r="70" spans="2:65" s="1" customFormat="1" ht="6.95" customHeight="1">
      <c r="B70" s="39"/>
      <c r="C70" s="61"/>
      <c r="D70" s="61"/>
      <c r="E70" s="61"/>
      <c r="F70" s="61"/>
      <c r="G70" s="61"/>
      <c r="H70" s="61"/>
      <c r="I70" s="161"/>
      <c r="J70" s="61"/>
      <c r="K70" s="61"/>
      <c r="L70" s="59"/>
    </row>
    <row r="71" spans="2:65" s="1" customFormat="1" ht="18" customHeight="1">
      <c r="B71" s="39"/>
      <c r="C71" s="63" t="s">
        <v>23</v>
      </c>
      <c r="D71" s="61"/>
      <c r="E71" s="61"/>
      <c r="F71" s="162" t="str">
        <f>F12</f>
        <v>parc.č. 2204/2</v>
      </c>
      <c r="G71" s="61"/>
      <c r="H71" s="61"/>
      <c r="I71" s="163" t="s">
        <v>25</v>
      </c>
      <c r="J71" s="71" t="str">
        <f>IF(J12="","",J12)</f>
        <v>17.5.2017</v>
      </c>
      <c r="K71" s="61"/>
      <c r="L71" s="59"/>
    </row>
    <row r="72" spans="2:65" s="1" customFormat="1" ht="6.95" customHeight="1">
      <c r="B72" s="39"/>
      <c r="C72" s="61"/>
      <c r="D72" s="61"/>
      <c r="E72" s="61"/>
      <c r="F72" s="61"/>
      <c r="G72" s="61"/>
      <c r="H72" s="61"/>
      <c r="I72" s="161"/>
      <c r="J72" s="61"/>
      <c r="K72" s="61"/>
      <c r="L72" s="59"/>
    </row>
    <row r="73" spans="2:65" s="1" customFormat="1">
      <c r="B73" s="39"/>
      <c r="C73" s="63" t="s">
        <v>27</v>
      </c>
      <c r="D73" s="61"/>
      <c r="E73" s="61"/>
      <c r="F73" s="162" t="str">
        <f>E15</f>
        <v>SOU Elektrotechnické, Vejprnická 56, 31800 Plzeň</v>
      </c>
      <c r="G73" s="61"/>
      <c r="H73" s="61"/>
      <c r="I73" s="163" t="s">
        <v>33</v>
      </c>
      <c r="J73" s="162" t="str">
        <f>E21</f>
        <v>L.Beneda, Čižická 279, 332 09 Štěnovice</v>
      </c>
      <c r="K73" s="61"/>
      <c r="L73" s="59"/>
    </row>
    <row r="74" spans="2:65" s="1" customFormat="1" ht="14.45" customHeight="1">
      <c r="B74" s="39"/>
      <c r="C74" s="63" t="s">
        <v>31</v>
      </c>
      <c r="D74" s="61"/>
      <c r="E74" s="61"/>
      <c r="F74" s="162" t="str">
        <f>IF(E18="","",E18)</f>
        <v/>
      </c>
      <c r="G74" s="61"/>
      <c r="H74" s="61"/>
      <c r="I74" s="161"/>
      <c r="J74" s="61"/>
      <c r="K74" s="61"/>
      <c r="L74" s="59"/>
    </row>
    <row r="75" spans="2:65" s="1" customFormat="1" ht="10.35" customHeight="1">
      <c r="B75" s="39"/>
      <c r="C75" s="61"/>
      <c r="D75" s="61"/>
      <c r="E75" s="61"/>
      <c r="F75" s="61"/>
      <c r="G75" s="61"/>
      <c r="H75" s="61"/>
      <c r="I75" s="161"/>
      <c r="J75" s="61"/>
      <c r="K75" s="61"/>
      <c r="L75" s="59"/>
    </row>
    <row r="76" spans="2:65" s="9" customFormat="1" ht="29.25" customHeight="1">
      <c r="B76" s="164"/>
      <c r="C76" s="165" t="s">
        <v>147</v>
      </c>
      <c r="D76" s="166" t="s">
        <v>59</v>
      </c>
      <c r="E76" s="166" t="s">
        <v>55</v>
      </c>
      <c r="F76" s="166" t="s">
        <v>148</v>
      </c>
      <c r="G76" s="166" t="s">
        <v>149</v>
      </c>
      <c r="H76" s="166" t="s">
        <v>150</v>
      </c>
      <c r="I76" s="167" t="s">
        <v>151</v>
      </c>
      <c r="J76" s="166" t="s">
        <v>99</v>
      </c>
      <c r="K76" s="168" t="s">
        <v>152</v>
      </c>
      <c r="L76" s="169"/>
      <c r="M76" s="79" t="s">
        <v>153</v>
      </c>
      <c r="N76" s="80" t="s">
        <v>44</v>
      </c>
      <c r="O76" s="80" t="s">
        <v>154</v>
      </c>
      <c r="P76" s="80" t="s">
        <v>155</v>
      </c>
      <c r="Q76" s="80" t="s">
        <v>156</v>
      </c>
      <c r="R76" s="80" t="s">
        <v>157</v>
      </c>
      <c r="S76" s="80" t="s">
        <v>158</v>
      </c>
      <c r="T76" s="81" t="s">
        <v>159</v>
      </c>
    </row>
    <row r="77" spans="2:65" s="1" customFormat="1" ht="29.25" customHeight="1">
      <c r="B77" s="39"/>
      <c r="C77" s="85" t="s">
        <v>100</v>
      </c>
      <c r="D77" s="61"/>
      <c r="E77" s="61"/>
      <c r="F77" s="61"/>
      <c r="G77" s="61"/>
      <c r="H77" s="61"/>
      <c r="I77" s="161"/>
      <c r="J77" s="170">
        <f>BK77</f>
        <v>0</v>
      </c>
      <c r="K77" s="61"/>
      <c r="L77" s="59"/>
      <c r="M77" s="82"/>
      <c r="N77" s="83"/>
      <c r="O77" s="83"/>
      <c r="P77" s="171">
        <f>P78</f>
        <v>0</v>
      </c>
      <c r="Q77" s="83"/>
      <c r="R77" s="171">
        <f>R78</f>
        <v>0</v>
      </c>
      <c r="S77" s="83"/>
      <c r="T77" s="172">
        <f>T78</f>
        <v>0</v>
      </c>
      <c r="AT77" s="22" t="s">
        <v>73</v>
      </c>
      <c r="AU77" s="22" t="s">
        <v>101</v>
      </c>
      <c r="BK77" s="173">
        <f>BK78</f>
        <v>0</v>
      </c>
    </row>
    <row r="78" spans="2:65" s="10" customFormat="1" ht="37.35" customHeight="1">
      <c r="B78" s="174"/>
      <c r="C78" s="175"/>
      <c r="D78" s="188" t="s">
        <v>73</v>
      </c>
      <c r="E78" s="247" t="s">
        <v>2705</v>
      </c>
      <c r="F78" s="247" t="s">
        <v>2706</v>
      </c>
      <c r="G78" s="175"/>
      <c r="H78" s="175"/>
      <c r="I78" s="178"/>
      <c r="J78" s="248">
        <f>BK78</f>
        <v>0</v>
      </c>
      <c r="K78" s="175"/>
      <c r="L78" s="180"/>
      <c r="M78" s="181"/>
      <c r="N78" s="182"/>
      <c r="O78" s="182"/>
      <c r="P78" s="183">
        <f>SUM(P79:P85)</f>
        <v>0</v>
      </c>
      <c r="Q78" s="182"/>
      <c r="R78" s="183">
        <f>SUM(R79:R85)</f>
        <v>0</v>
      </c>
      <c r="S78" s="182"/>
      <c r="T78" s="184">
        <f>SUM(T79:T85)</f>
        <v>0</v>
      </c>
      <c r="AR78" s="185" t="s">
        <v>190</v>
      </c>
      <c r="AT78" s="186" t="s">
        <v>73</v>
      </c>
      <c r="AU78" s="186" t="s">
        <v>74</v>
      </c>
      <c r="AY78" s="185" t="s">
        <v>162</v>
      </c>
      <c r="BK78" s="187">
        <f>SUM(BK79:BK85)</f>
        <v>0</v>
      </c>
    </row>
    <row r="79" spans="2:65" s="1" customFormat="1" ht="31.5" customHeight="1">
      <c r="B79" s="39"/>
      <c r="C79" s="191" t="s">
        <v>82</v>
      </c>
      <c r="D79" s="191" t="s">
        <v>164</v>
      </c>
      <c r="E79" s="192" t="s">
        <v>2707</v>
      </c>
      <c r="F79" s="193" t="s">
        <v>2708</v>
      </c>
      <c r="G79" s="194" t="s">
        <v>2709</v>
      </c>
      <c r="H79" s="195">
        <v>1</v>
      </c>
      <c r="I79" s="196"/>
      <c r="J79" s="197">
        <f t="shared" ref="J79:J85" si="0">ROUND(I79*H79,2)</f>
        <v>0</v>
      </c>
      <c r="K79" s="193" t="s">
        <v>168</v>
      </c>
      <c r="L79" s="59"/>
      <c r="M79" s="198" t="s">
        <v>21</v>
      </c>
      <c r="N79" s="199" t="s">
        <v>45</v>
      </c>
      <c r="O79" s="40"/>
      <c r="P79" s="200">
        <f t="shared" ref="P79:P85" si="1">O79*H79</f>
        <v>0</v>
      </c>
      <c r="Q79" s="200">
        <v>0</v>
      </c>
      <c r="R79" s="200">
        <f t="shared" ref="R79:R85" si="2">Q79*H79</f>
        <v>0</v>
      </c>
      <c r="S79" s="200">
        <v>0</v>
      </c>
      <c r="T79" s="201">
        <f t="shared" ref="T79:T85" si="3">S79*H79</f>
        <v>0</v>
      </c>
      <c r="AR79" s="22" t="s">
        <v>2710</v>
      </c>
      <c r="AT79" s="22" t="s">
        <v>164</v>
      </c>
      <c r="AU79" s="22" t="s">
        <v>82</v>
      </c>
      <c r="AY79" s="22" t="s">
        <v>162</v>
      </c>
      <c r="BE79" s="202">
        <f t="shared" ref="BE79:BE85" si="4">IF(N79="základní",J79,0)</f>
        <v>0</v>
      </c>
      <c r="BF79" s="202">
        <f t="shared" ref="BF79:BF85" si="5">IF(N79="snížená",J79,0)</f>
        <v>0</v>
      </c>
      <c r="BG79" s="202">
        <f t="shared" ref="BG79:BG85" si="6">IF(N79="zákl. přenesená",J79,0)</f>
        <v>0</v>
      </c>
      <c r="BH79" s="202">
        <f t="shared" ref="BH79:BH85" si="7">IF(N79="sníž. přenesená",J79,0)</f>
        <v>0</v>
      </c>
      <c r="BI79" s="202">
        <f t="shared" ref="BI79:BI85" si="8">IF(N79="nulová",J79,0)</f>
        <v>0</v>
      </c>
      <c r="BJ79" s="22" t="s">
        <v>82</v>
      </c>
      <c r="BK79" s="202">
        <f t="shared" ref="BK79:BK85" si="9">ROUND(I79*H79,2)</f>
        <v>0</v>
      </c>
      <c r="BL79" s="22" t="s">
        <v>2710</v>
      </c>
      <c r="BM79" s="22" t="s">
        <v>2711</v>
      </c>
    </row>
    <row r="80" spans="2:65" s="1" customFormat="1" ht="31.5" customHeight="1">
      <c r="B80" s="39"/>
      <c r="C80" s="191" t="s">
        <v>84</v>
      </c>
      <c r="D80" s="191" t="s">
        <v>164</v>
      </c>
      <c r="E80" s="192" t="s">
        <v>2712</v>
      </c>
      <c r="F80" s="193" t="s">
        <v>2713</v>
      </c>
      <c r="G80" s="194" t="s">
        <v>2714</v>
      </c>
      <c r="H80" s="195">
        <v>1</v>
      </c>
      <c r="I80" s="196"/>
      <c r="J80" s="197">
        <f t="shared" si="0"/>
        <v>0</v>
      </c>
      <c r="K80" s="193" t="s">
        <v>168</v>
      </c>
      <c r="L80" s="59"/>
      <c r="M80" s="198" t="s">
        <v>21</v>
      </c>
      <c r="N80" s="199" t="s">
        <v>45</v>
      </c>
      <c r="O80" s="40"/>
      <c r="P80" s="200">
        <f t="shared" si="1"/>
        <v>0</v>
      </c>
      <c r="Q80" s="200">
        <v>0</v>
      </c>
      <c r="R80" s="200">
        <f t="shared" si="2"/>
        <v>0</v>
      </c>
      <c r="S80" s="200">
        <v>0</v>
      </c>
      <c r="T80" s="201">
        <f t="shared" si="3"/>
        <v>0</v>
      </c>
      <c r="AR80" s="22" t="s">
        <v>2710</v>
      </c>
      <c r="AT80" s="22" t="s">
        <v>164</v>
      </c>
      <c r="AU80" s="22" t="s">
        <v>82</v>
      </c>
      <c r="AY80" s="22" t="s">
        <v>162</v>
      </c>
      <c r="BE80" s="202">
        <f t="shared" si="4"/>
        <v>0</v>
      </c>
      <c r="BF80" s="202">
        <f t="shared" si="5"/>
        <v>0</v>
      </c>
      <c r="BG80" s="202">
        <f t="shared" si="6"/>
        <v>0</v>
      </c>
      <c r="BH80" s="202">
        <f t="shared" si="7"/>
        <v>0</v>
      </c>
      <c r="BI80" s="202">
        <f t="shared" si="8"/>
        <v>0</v>
      </c>
      <c r="BJ80" s="22" t="s">
        <v>82</v>
      </c>
      <c r="BK80" s="202">
        <f t="shared" si="9"/>
        <v>0</v>
      </c>
      <c r="BL80" s="22" t="s">
        <v>2710</v>
      </c>
      <c r="BM80" s="22" t="s">
        <v>2715</v>
      </c>
    </row>
    <row r="81" spans="2:65" s="1" customFormat="1" ht="22.5" customHeight="1">
      <c r="B81" s="39"/>
      <c r="C81" s="191" t="s">
        <v>179</v>
      </c>
      <c r="D81" s="191" t="s">
        <v>164</v>
      </c>
      <c r="E81" s="192" t="s">
        <v>2716</v>
      </c>
      <c r="F81" s="193" t="s">
        <v>2717</v>
      </c>
      <c r="G81" s="194" t="s">
        <v>2709</v>
      </c>
      <c r="H81" s="195">
        <v>1</v>
      </c>
      <c r="I81" s="196"/>
      <c r="J81" s="197">
        <f t="shared" si="0"/>
        <v>0</v>
      </c>
      <c r="K81" s="193" t="s">
        <v>168</v>
      </c>
      <c r="L81" s="59"/>
      <c r="M81" s="198" t="s">
        <v>21</v>
      </c>
      <c r="N81" s="199" t="s">
        <v>45</v>
      </c>
      <c r="O81" s="40"/>
      <c r="P81" s="200">
        <f t="shared" si="1"/>
        <v>0</v>
      </c>
      <c r="Q81" s="200">
        <v>0</v>
      </c>
      <c r="R81" s="200">
        <f t="shared" si="2"/>
        <v>0</v>
      </c>
      <c r="S81" s="200">
        <v>0</v>
      </c>
      <c r="T81" s="201">
        <f t="shared" si="3"/>
        <v>0</v>
      </c>
      <c r="AR81" s="22" t="s">
        <v>2710</v>
      </c>
      <c r="AT81" s="22" t="s">
        <v>164</v>
      </c>
      <c r="AU81" s="22" t="s">
        <v>82</v>
      </c>
      <c r="AY81" s="22" t="s">
        <v>162</v>
      </c>
      <c r="BE81" s="202">
        <f t="shared" si="4"/>
        <v>0</v>
      </c>
      <c r="BF81" s="202">
        <f t="shared" si="5"/>
        <v>0</v>
      </c>
      <c r="BG81" s="202">
        <f t="shared" si="6"/>
        <v>0</v>
      </c>
      <c r="BH81" s="202">
        <f t="shared" si="7"/>
        <v>0</v>
      </c>
      <c r="BI81" s="202">
        <f t="shared" si="8"/>
        <v>0</v>
      </c>
      <c r="BJ81" s="22" t="s">
        <v>82</v>
      </c>
      <c r="BK81" s="202">
        <f t="shared" si="9"/>
        <v>0</v>
      </c>
      <c r="BL81" s="22" t="s">
        <v>2710</v>
      </c>
      <c r="BM81" s="22" t="s">
        <v>2718</v>
      </c>
    </row>
    <row r="82" spans="2:65" s="1" customFormat="1" ht="22.5" customHeight="1">
      <c r="B82" s="39"/>
      <c r="C82" s="191" t="s">
        <v>169</v>
      </c>
      <c r="D82" s="191" t="s">
        <v>164</v>
      </c>
      <c r="E82" s="192" t="s">
        <v>2719</v>
      </c>
      <c r="F82" s="193" t="s">
        <v>2720</v>
      </c>
      <c r="G82" s="194" t="s">
        <v>2709</v>
      </c>
      <c r="H82" s="195">
        <v>1</v>
      </c>
      <c r="I82" s="196"/>
      <c r="J82" s="197">
        <f t="shared" si="0"/>
        <v>0</v>
      </c>
      <c r="K82" s="193" t="s">
        <v>168</v>
      </c>
      <c r="L82" s="59"/>
      <c r="M82" s="198" t="s">
        <v>21</v>
      </c>
      <c r="N82" s="199" t="s">
        <v>45</v>
      </c>
      <c r="O82" s="40"/>
      <c r="P82" s="200">
        <f t="shared" si="1"/>
        <v>0</v>
      </c>
      <c r="Q82" s="200">
        <v>0</v>
      </c>
      <c r="R82" s="200">
        <f t="shared" si="2"/>
        <v>0</v>
      </c>
      <c r="S82" s="200">
        <v>0</v>
      </c>
      <c r="T82" s="201">
        <f t="shared" si="3"/>
        <v>0</v>
      </c>
      <c r="AR82" s="22" t="s">
        <v>2710</v>
      </c>
      <c r="AT82" s="22" t="s">
        <v>164</v>
      </c>
      <c r="AU82" s="22" t="s">
        <v>82</v>
      </c>
      <c r="AY82" s="22" t="s">
        <v>162</v>
      </c>
      <c r="BE82" s="202">
        <f t="shared" si="4"/>
        <v>0</v>
      </c>
      <c r="BF82" s="202">
        <f t="shared" si="5"/>
        <v>0</v>
      </c>
      <c r="BG82" s="202">
        <f t="shared" si="6"/>
        <v>0</v>
      </c>
      <c r="BH82" s="202">
        <f t="shared" si="7"/>
        <v>0</v>
      </c>
      <c r="BI82" s="202">
        <f t="shared" si="8"/>
        <v>0</v>
      </c>
      <c r="BJ82" s="22" t="s">
        <v>82</v>
      </c>
      <c r="BK82" s="202">
        <f t="shared" si="9"/>
        <v>0</v>
      </c>
      <c r="BL82" s="22" t="s">
        <v>2710</v>
      </c>
      <c r="BM82" s="22" t="s">
        <v>2721</v>
      </c>
    </row>
    <row r="83" spans="2:65" s="1" customFormat="1" ht="31.5" customHeight="1">
      <c r="B83" s="39"/>
      <c r="C83" s="191" t="s">
        <v>190</v>
      </c>
      <c r="D83" s="191" t="s">
        <v>164</v>
      </c>
      <c r="E83" s="192" t="s">
        <v>2722</v>
      </c>
      <c r="F83" s="193" t="s">
        <v>2723</v>
      </c>
      <c r="G83" s="194" t="s">
        <v>2709</v>
      </c>
      <c r="H83" s="195">
        <v>1</v>
      </c>
      <c r="I83" s="196"/>
      <c r="J83" s="197">
        <f t="shared" si="0"/>
        <v>0</v>
      </c>
      <c r="K83" s="193" t="s">
        <v>168</v>
      </c>
      <c r="L83" s="59"/>
      <c r="M83" s="198" t="s">
        <v>21</v>
      </c>
      <c r="N83" s="199" t="s">
        <v>45</v>
      </c>
      <c r="O83" s="40"/>
      <c r="P83" s="200">
        <f t="shared" si="1"/>
        <v>0</v>
      </c>
      <c r="Q83" s="200">
        <v>0</v>
      </c>
      <c r="R83" s="200">
        <f t="shared" si="2"/>
        <v>0</v>
      </c>
      <c r="S83" s="200">
        <v>0</v>
      </c>
      <c r="T83" s="201">
        <f t="shared" si="3"/>
        <v>0</v>
      </c>
      <c r="AR83" s="22" t="s">
        <v>2710</v>
      </c>
      <c r="AT83" s="22" t="s">
        <v>164</v>
      </c>
      <c r="AU83" s="22" t="s">
        <v>82</v>
      </c>
      <c r="AY83" s="22" t="s">
        <v>162</v>
      </c>
      <c r="BE83" s="202">
        <f t="shared" si="4"/>
        <v>0</v>
      </c>
      <c r="BF83" s="202">
        <f t="shared" si="5"/>
        <v>0</v>
      </c>
      <c r="BG83" s="202">
        <f t="shared" si="6"/>
        <v>0</v>
      </c>
      <c r="BH83" s="202">
        <f t="shared" si="7"/>
        <v>0</v>
      </c>
      <c r="BI83" s="202">
        <f t="shared" si="8"/>
        <v>0</v>
      </c>
      <c r="BJ83" s="22" t="s">
        <v>82</v>
      </c>
      <c r="BK83" s="202">
        <f t="shared" si="9"/>
        <v>0</v>
      </c>
      <c r="BL83" s="22" t="s">
        <v>2710</v>
      </c>
      <c r="BM83" s="22" t="s">
        <v>2724</v>
      </c>
    </row>
    <row r="84" spans="2:65" s="1" customFormat="1" ht="22.5" customHeight="1">
      <c r="B84" s="39"/>
      <c r="C84" s="191" t="s">
        <v>194</v>
      </c>
      <c r="D84" s="191" t="s">
        <v>164</v>
      </c>
      <c r="E84" s="192" t="s">
        <v>2725</v>
      </c>
      <c r="F84" s="193" t="s">
        <v>2726</v>
      </c>
      <c r="G84" s="194" t="s">
        <v>2709</v>
      </c>
      <c r="H84" s="195">
        <v>1</v>
      </c>
      <c r="I84" s="196"/>
      <c r="J84" s="197">
        <f t="shared" si="0"/>
        <v>0</v>
      </c>
      <c r="K84" s="193" t="s">
        <v>168</v>
      </c>
      <c r="L84" s="59"/>
      <c r="M84" s="198" t="s">
        <v>21</v>
      </c>
      <c r="N84" s="199" t="s">
        <v>45</v>
      </c>
      <c r="O84" s="40"/>
      <c r="P84" s="200">
        <f t="shared" si="1"/>
        <v>0</v>
      </c>
      <c r="Q84" s="200">
        <v>0</v>
      </c>
      <c r="R84" s="200">
        <f t="shared" si="2"/>
        <v>0</v>
      </c>
      <c r="S84" s="200">
        <v>0</v>
      </c>
      <c r="T84" s="201">
        <f t="shared" si="3"/>
        <v>0</v>
      </c>
      <c r="AR84" s="22" t="s">
        <v>2710</v>
      </c>
      <c r="AT84" s="22" t="s">
        <v>164</v>
      </c>
      <c r="AU84" s="22" t="s">
        <v>82</v>
      </c>
      <c r="AY84" s="22" t="s">
        <v>162</v>
      </c>
      <c r="BE84" s="202">
        <f t="shared" si="4"/>
        <v>0</v>
      </c>
      <c r="BF84" s="202">
        <f t="shared" si="5"/>
        <v>0</v>
      </c>
      <c r="BG84" s="202">
        <f t="shared" si="6"/>
        <v>0</v>
      </c>
      <c r="BH84" s="202">
        <f t="shared" si="7"/>
        <v>0</v>
      </c>
      <c r="BI84" s="202">
        <f t="shared" si="8"/>
        <v>0</v>
      </c>
      <c r="BJ84" s="22" t="s">
        <v>82</v>
      </c>
      <c r="BK84" s="202">
        <f t="shared" si="9"/>
        <v>0</v>
      </c>
      <c r="BL84" s="22" t="s">
        <v>2710</v>
      </c>
      <c r="BM84" s="22" t="s">
        <v>2727</v>
      </c>
    </row>
    <row r="85" spans="2:65" s="1" customFormat="1" ht="31.5" customHeight="1">
      <c r="B85" s="39"/>
      <c r="C85" s="191" t="s">
        <v>199</v>
      </c>
      <c r="D85" s="191" t="s">
        <v>164</v>
      </c>
      <c r="E85" s="192" t="s">
        <v>2728</v>
      </c>
      <c r="F85" s="193" t="s">
        <v>2729</v>
      </c>
      <c r="G85" s="194" t="s">
        <v>2709</v>
      </c>
      <c r="H85" s="195">
        <v>1</v>
      </c>
      <c r="I85" s="196"/>
      <c r="J85" s="197">
        <f t="shared" si="0"/>
        <v>0</v>
      </c>
      <c r="K85" s="193" t="s">
        <v>168</v>
      </c>
      <c r="L85" s="59"/>
      <c r="M85" s="198" t="s">
        <v>21</v>
      </c>
      <c r="N85" s="243" t="s">
        <v>45</v>
      </c>
      <c r="O85" s="244"/>
      <c r="P85" s="245">
        <f t="shared" si="1"/>
        <v>0</v>
      </c>
      <c r="Q85" s="245">
        <v>0</v>
      </c>
      <c r="R85" s="245">
        <f t="shared" si="2"/>
        <v>0</v>
      </c>
      <c r="S85" s="245">
        <v>0</v>
      </c>
      <c r="T85" s="246">
        <f t="shared" si="3"/>
        <v>0</v>
      </c>
      <c r="AR85" s="22" t="s">
        <v>2710</v>
      </c>
      <c r="AT85" s="22" t="s">
        <v>164</v>
      </c>
      <c r="AU85" s="22" t="s">
        <v>82</v>
      </c>
      <c r="AY85" s="22" t="s">
        <v>162</v>
      </c>
      <c r="BE85" s="202">
        <f t="shared" si="4"/>
        <v>0</v>
      </c>
      <c r="BF85" s="202">
        <f t="shared" si="5"/>
        <v>0</v>
      </c>
      <c r="BG85" s="202">
        <f t="shared" si="6"/>
        <v>0</v>
      </c>
      <c r="BH85" s="202">
        <f t="shared" si="7"/>
        <v>0</v>
      </c>
      <c r="BI85" s="202">
        <f t="shared" si="8"/>
        <v>0</v>
      </c>
      <c r="BJ85" s="22" t="s">
        <v>82</v>
      </c>
      <c r="BK85" s="202">
        <f t="shared" si="9"/>
        <v>0</v>
      </c>
      <c r="BL85" s="22" t="s">
        <v>2710</v>
      </c>
      <c r="BM85" s="22" t="s">
        <v>2730</v>
      </c>
    </row>
    <row r="86" spans="2:65" s="1" customFormat="1" ht="6.95" customHeight="1">
      <c r="B86" s="54"/>
      <c r="C86" s="55"/>
      <c r="D86" s="55"/>
      <c r="E86" s="55"/>
      <c r="F86" s="55"/>
      <c r="G86" s="55"/>
      <c r="H86" s="55"/>
      <c r="I86" s="137"/>
      <c r="J86" s="55"/>
      <c r="K86" s="55"/>
      <c r="L86" s="59"/>
    </row>
  </sheetData>
  <sheetProtection password="CC35" sheet="1" objects="1" scenarios="1" formatCells="0" formatColumns="0" formatRows="0" sort="0" autoFilter="0"/>
  <autoFilter ref="C76:K85"/>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49" customWidth="1"/>
    <col min="2" max="2" width="1.6640625" style="249" customWidth="1"/>
    <col min="3" max="4" width="5" style="249" customWidth="1"/>
    <col min="5" max="5" width="11.6640625" style="249" customWidth="1"/>
    <col min="6" max="6" width="9.1640625" style="249" customWidth="1"/>
    <col min="7" max="7" width="5" style="249" customWidth="1"/>
    <col min="8" max="8" width="77.83203125" style="249" customWidth="1"/>
    <col min="9" max="10" width="20" style="249" customWidth="1"/>
    <col min="11" max="11" width="1.6640625" style="249" customWidth="1"/>
  </cols>
  <sheetData>
    <row r="1" spans="2:11" ht="37.5" customHeight="1"/>
    <row r="2" spans="2:11" ht="7.5" customHeight="1">
      <c r="B2" s="250"/>
      <c r="C2" s="251"/>
      <c r="D2" s="251"/>
      <c r="E2" s="251"/>
      <c r="F2" s="251"/>
      <c r="G2" s="251"/>
      <c r="H2" s="251"/>
      <c r="I2" s="251"/>
      <c r="J2" s="251"/>
      <c r="K2" s="252"/>
    </row>
    <row r="3" spans="2:11" s="13" customFormat="1" ht="45" customHeight="1">
      <c r="B3" s="253"/>
      <c r="C3" s="376" t="s">
        <v>2731</v>
      </c>
      <c r="D3" s="376"/>
      <c r="E3" s="376"/>
      <c r="F3" s="376"/>
      <c r="G3" s="376"/>
      <c r="H3" s="376"/>
      <c r="I3" s="376"/>
      <c r="J3" s="376"/>
      <c r="K3" s="254"/>
    </row>
    <row r="4" spans="2:11" ht="25.5" customHeight="1">
      <c r="B4" s="255"/>
      <c r="C4" s="380" t="s">
        <v>2732</v>
      </c>
      <c r="D4" s="380"/>
      <c r="E4" s="380"/>
      <c r="F4" s="380"/>
      <c r="G4" s="380"/>
      <c r="H4" s="380"/>
      <c r="I4" s="380"/>
      <c r="J4" s="380"/>
      <c r="K4" s="256"/>
    </row>
    <row r="5" spans="2:11" ht="5.25" customHeight="1">
      <c r="B5" s="255"/>
      <c r="C5" s="257"/>
      <c r="D5" s="257"/>
      <c r="E5" s="257"/>
      <c r="F5" s="257"/>
      <c r="G5" s="257"/>
      <c r="H5" s="257"/>
      <c r="I5" s="257"/>
      <c r="J5" s="257"/>
      <c r="K5" s="256"/>
    </row>
    <row r="6" spans="2:11" ht="15" customHeight="1">
      <c r="B6" s="255"/>
      <c r="C6" s="379" t="s">
        <v>2733</v>
      </c>
      <c r="D6" s="379"/>
      <c r="E6" s="379"/>
      <c r="F6" s="379"/>
      <c r="G6" s="379"/>
      <c r="H6" s="379"/>
      <c r="I6" s="379"/>
      <c r="J6" s="379"/>
      <c r="K6" s="256"/>
    </row>
    <row r="7" spans="2:11" ht="15" customHeight="1">
      <c r="B7" s="259"/>
      <c r="C7" s="379" t="s">
        <v>2734</v>
      </c>
      <c r="D7" s="379"/>
      <c r="E7" s="379"/>
      <c r="F7" s="379"/>
      <c r="G7" s="379"/>
      <c r="H7" s="379"/>
      <c r="I7" s="379"/>
      <c r="J7" s="379"/>
      <c r="K7" s="256"/>
    </row>
    <row r="8" spans="2:11" ht="12.75" customHeight="1">
      <c r="B8" s="259"/>
      <c r="C8" s="258"/>
      <c r="D8" s="258"/>
      <c r="E8" s="258"/>
      <c r="F8" s="258"/>
      <c r="G8" s="258"/>
      <c r="H8" s="258"/>
      <c r="I8" s="258"/>
      <c r="J8" s="258"/>
      <c r="K8" s="256"/>
    </row>
    <row r="9" spans="2:11" ht="15" customHeight="1">
      <c r="B9" s="259"/>
      <c r="C9" s="379" t="s">
        <v>2735</v>
      </c>
      <c r="D9" s="379"/>
      <c r="E9" s="379"/>
      <c r="F9" s="379"/>
      <c r="G9" s="379"/>
      <c r="H9" s="379"/>
      <c r="I9" s="379"/>
      <c r="J9" s="379"/>
      <c r="K9" s="256"/>
    </row>
    <row r="10" spans="2:11" ht="15" customHeight="1">
      <c r="B10" s="259"/>
      <c r="C10" s="258"/>
      <c r="D10" s="379" t="s">
        <v>2736</v>
      </c>
      <c r="E10" s="379"/>
      <c r="F10" s="379"/>
      <c r="G10" s="379"/>
      <c r="H10" s="379"/>
      <c r="I10" s="379"/>
      <c r="J10" s="379"/>
      <c r="K10" s="256"/>
    </row>
    <row r="11" spans="2:11" ht="15" customHeight="1">
      <c r="B11" s="259"/>
      <c r="C11" s="260"/>
      <c r="D11" s="379" t="s">
        <v>2737</v>
      </c>
      <c r="E11" s="379"/>
      <c r="F11" s="379"/>
      <c r="G11" s="379"/>
      <c r="H11" s="379"/>
      <c r="I11" s="379"/>
      <c r="J11" s="379"/>
      <c r="K11" s="256"/>
    </row>
    <row r="12" spans="2:11" ht="12.75" customHeight="1">
      <c r="B12" s="259"/>
      <c r="C12" s="260"/>
      <c r="D12" s="260"/>
      <c r="E12" s="260"/>
      <c r="F12" s="260"/>
      <c r="G12" s="260"/>
      <c r="H12" s="260"/>
      <c r="I12" s="260"/>
      <c r="J12" s="260"/>
      <c r="K12" s="256"/>
    </row>
    <row r="13" spans="2:11" ht="15" customHeight="1">
      <c r="B13" s="259"/>
      <c r="C13" s="260"/>
      <c r="D13" s="379" t="s">
        <v>2738</v>
      </c>
      <c r="E13" s="379"/>
      <c r="F13" s="379"/>
      <c r="G13" s="379"/>
      <c r="H13" s="379"/>
      <c r="I13" s="379"/>
      <c r="J13" s="379"/>
      <c r="K13" s="256"/>
    </row>
    <row r="14" spans="2:11" ht="15" customHeight="1">
      <c r="B14" s="259"/>
      <c r="C14" s="260"/>
      <c r="D14" s="379" t="s">
        <v>2739</v>
      </c>
      <c r="E14" s="379"/>
      <c r="F14" s="379"/>
      <c r="G14" s="379"/>
      <c r="H14" s="379"/>
      <c r="I14" s="379"/>
      <c r="J14" s="379"/>
      <c r="K14" s="256"/>
    </row>
    <row r="15" spans="2:11" ht="15" customHeight="1">
      <c r="B15" s="259"/>
      <c r="C15" s="260"/>
      <c r="D15" s="379" t="s">
        <v>2740</v>
      </c>
      <c r="E15" s="379"/>
      <c r="F15" s="379"/>
      <c r="G15" s="379"/>
      <c r="H15" s="379"/>
      <c r="I15" s="379"/>
      <c r="J15" s="379"/>
      <c r="K15" s="256"/>
    </row>
    <row r="16" spans="2:11" ht="15" customHeight="1">
      <c r="B16" s="259"/>
      <c r="C16" s="260"/>
      <c r="D16" s="260"/>
      <c r="E16" s="261" t="s">
        <v>81</v>
      </c>
      <c r="F16" s="379" t="s">
        <v>2741</v>
      </c>
      <c r="G16" s="379"/>
      <c r="H16" s="379"/>
      <c r="I16" s="379"/>
      <c r="J16" s="379"/>
      <c r="K16" s="256"/>
    </row>
    <row r="17" spans="2:11" ht="15" customHeight="1">
      <c r="B17" s="259"/>
      <c r="C17" s="260"/>
      <c r="D17" s="260"/>
      <c r="E17" s="261" t="s">
        <v>2742</v>
      </c>
      <c r="F17" s="379" t="s">
        <v>2743</v>
      </c>
      <c r="G17" s="379"/>
      <c r="H17" s="379"/>
      <c r="I17" s="379"/>
      <c r="J17" s="379"/>
      <c r="K17" s="256"/>
    </row>
    <row r="18" spans="2:11" ht="15" customHeight="1">
      <c r="B18" s="259"/>
      <c r="C18" s="260"/>
      <c r="D18" s="260"/>
      <c r="E18" s="261" t="s">
        <v>2744</v>
      </c>
      <c r="F18" s="379" t="s">
        <v>2745</v>
      </c>
      <c r="G18" s="379"/>
      <c r="H18" s="379"/>
      <c r="I18" s="379"/>
      <c r="J18" s="379"/>
      <c r="K18" s="256"/>
    </row>
    <row r="19" spans="2:11" ht="15" customHeight="1">
      <c r="B19" s="259"/>
      <c r="C19" s="260"/>
      <c r="D19" s="260"/>
      <c r="E19" s="261" t="s">
        <v>87</v>
      </c>
      <c r="F19" s="379" t="s">
        <v>86</v>
      </c>
      <c r="G19" s="379"/>
      <c r="H19" s="379"/>
      <c r="I19" s="379"/>
      <c r="J19" s="379"/>
      <c r="K19" s="256"/>
    </row>
    <row r="20" spans="2:11" ht="15" customHeight="1">
      <c r="B20" s="259"/>
      <c r="C20" s="260"/>
      <c r="D20" s="260"/>
      <c r="E20" s="261" t="s">
        <v>2746</v>
      </c>
      <c r="F20" s="379" t="s">
        <v>2747</v>
      </c>
      <c r="G20" s="379"/>
      <c r="H20" s="379"/>
      <c r="I20" s="379"/>
      <c r="J20" s="379"/>
      <c r="K20" s="256"/>
    </row>
    <row r="21" spans="2:11" ht="15" customHeight="1">
      <c r="B21" s="259"/>
      <c r="C21" s="260"/>
      <c r="D21" s="260"/>
      <c r="E21" s="261" t="s">
        <v>2748</v>
      </c>
      <c r="F21" s="379" t="s">
        <v>2749</v>
      </c>
      <c r="G21" s="379"/>
      <c r="H21" s="379"/>
      <c r="I21" s="379"/>
      <c r="J21" s="379"/>
      <c r="K21" s="256"/>
    </row>
    <row r="22" spans="2:11" ht="12.75" customHeight="1">
      <c r="B22" s="259"/>
      <c r="C22" s="260"/>
      <c r="D22" s="260"/>
      <c r="E22" s="260"/>
      <c r="F22" s="260"/>
      <c r="G22" s="260"/>
      <c r="H22" s="260"/>
      <c r="I22" s="260"/>
      <c r="J22" s="260"/>
      <c r="K22" s="256"/>
    </row>
    <row r="23" spans="2:11" ht="15" customHeight="1">
      <c r="B23" s="259"/>
      <c r="C23" s="379" t="s">
        <v>2750</v>
      </c>
      <c r="D23" s="379"/>
      <c r="E23" s="379"/>
      <c r="F23" s="379"/>
      <c r="G23" s="379"/>
      <c r="H23" s="379"/>
      <c r="I23" s="379"/>
      <c r="J23" s="379"/>
      <c r="K23" s="256"/>
    </row>
    <row r="24" spans="2:11" ht="15" customHeight="1">
      <c r="B24" s="259"/>
      <c r="C24" s="379" t="s">
        <v>2751</v>
      </c>
      <c r="D24" s="379"/>
      <c r="E24" s="379"/>
      <c r="F24" s="379"/>
      <c r="G24" s="379"/>
      <c r="H24" s="379"/>
      <c r="I24" s="379"/>
      <c r="J24" s="379"/>
      <c r="K24" s="256"/>
    </row>
    <row r="25" spans="2:11" ht="15" customHeight="1">
      <c r="B25" s="259"/>
      <c r="C25" s="258"/>
      <c r="D25" s="379" t="s">
        <v>2752</v>
      </c>
      <c r="E25" s="379"/>
      <c r="F25" s="379"/>
      <c r="G25" s="379"/>
      <c r="H25" s="379"/>
      <c r="I25" s="379"/>
      <c r="J25" s="379"/>
      <c r="K25" s="256"/>
    </row>
    <row r="26" spans="2:11" ht="15" customHeight="1">
      <c r="B26" s="259"/>
      <c r="C26" s="260"/>
      <c r="D26" s="379" t="s">
        <v>2753</v>
      </c>
      <c r="E26" s="379"/>
      <c r="F26" s="379"/>
      <c r="G26" s="379"/>
      <c r="H26" s="379"/>
      <c r="I26" s="379"/>
      <c r="J26" s="379"/>
      <c r="K26" s="256"/>
    </row>
    <row r="27" spans="2:11" ht="12.75" customHeight="1">
      <c r="B27" s="259"/>
      <c r="C27" s="260"/>
      <c r="D27" s="260"/>
      <c r="E27" s="260"/>
      <c r="F27" s="260"/>
      <c r="G27" s="260"/>
      <c r="H27" s="260"/>
      <c r="I27" s="260"/>
      <c r="J27" s="260"/>
      <c r="K27" s="256"/>
    </row>
    <row r="28" spans="2:11" ht="15" customHeight="1">
      <c r="B28" s="259"/>
      <c r="C28" s="260"/>
      <c r="D28" s="379" t="s">
        <v>2754</v>
      </c>
      <c r="E28" s="379"/>
      <c r="F28" s="379"/>
      <c r="G28" s="379"/>
      <c r="H28" s="379"/>
      <c r="I28" s="379"/>
      <c r="J28" s="379"/>
      <c r="K28" s="256"/>
    </row>
    <row r="29" spans="2:11" ht="15" customHeight="1">
      <c r="B29" s="259"/>
      <c r="C29" s="260"/>
      <c r="D29" s="379" t="s">
        <v>2755</v>
      </c>
      <c r="E29" s="379"/>
      <c r="F29" s="379"/>
      <c r="G29" s="379"/>
      <c r="H29" s="379"/>
      <c r="I29" s="379"/>
      <c r="J29" s="379"/>
      <c r="K29" s="256"/>
    </row>
    <row r="30" spans="2:11" ht="12.75" customHeight="1">
      <c r="B30" s="259"/>
      <c r="C30" s="260"/>
      <c r="D30" s="260"/>
      <c r="E30" s="260"/>
      <c r="F30" s="260"/>
      <c r="G30" s="260"/>
      <c r="H30" s="260"/>
      <c r="I30" s="260"/>
      <c r="J30" s="260"/>
      <c r="K30" s="256"/>
    </row>
    <row r="31" spans="2:11" ht="15" customHeight="1">
      <c r="B31" s="259"/>
      <c r="C31" s="260"/>
      <c r="D31" s="379" t="s">
        <v>2756</v>
      </c>
      <c r="E31" s="379"/>
      <c r="F31" s="379"/>
      <c r="G31" s="379"/>
      <c r="H31" s="379"/>
      <c r="I31" s="379"/>
      <c r="J31" s="379"/>
      <c r="K31" s="256"/>
    </row>
    <row r="32" spans="2:11" ht="15" customHeight="1">
      <c r="B32" s="259"/>
      <c r="C32" s="260"/>
      <c r="D32" s="379" t="s">
        <v>2757</v>
      </c>
      <c r="E32" s="379"/>
      <c r="F32" s="379"/>
      <c r="G32" s="379"/>
      <c r="H32" s="379"/>
      <c r="I32" s="379"/>
      <c r="J32" s="379"/>
      <c r="K32" s="256"/>
    </row>
    <row r="33" spans="2:11" ht="15" customHeight="1">
      <c r="B33" s="259"/>
      <c r="C33" s="260"/>
      <c r="D33" s="379" t="s">
        <v>2758</v>
      </c>
      <c r="E33" s="379"/>
      <c r="F33" s="379"/>
      <c r="G33" s="379"/>
      <c r="H33" s="379"/>
      <c r="I33" s="379"/>
      <c r="J33" s="379"/>
      <c r="K33" s="256"/>
    </row>
    <row r="34" spans="2:11" ht="15" customHeight="1">
      <c r="B34" s="259"/>
      <c r="C34" s="260"/>
      <c r="D34" s="258"/>
      <c r="E34" s="262" t="s">
        <v>147</v>
      </c>
      <c r="F34" s="258"/>
      <c r="G34" s="379" t="s">
        <v>2759</v>
      </c>
      <c r="H34" s="379"/>
      <c r="I34" s="379"/>
      <c r="J34" s="379"/>
      <c r="K34" s="256"/>
    </row>
    <row r="35" spans="2:11" ht="30.75" customHeight="1">
      <c r="B35" s="259"/>
      <c r="C35" s="260"/>
      <c r="D35" s="258"/>
      <c r="E35" s="262" t="s">
        <v>2760</v>
      </c>
      <c r="F35" s="258"/>
      <c r="G35" s="379" t="s">
        <v>2761</v>
      </c>
      <c r="H35" s="379"/>
      <c r="I35" s="379"/>
      <c r="J35" s="379"/>
      <c r="K35" s="256"/>
    </row>
    <row r="36" spans="2:11" ht="15" customHeight="1">
      <c r="B36" s="259"/>
      <c r="C36" s="260"/>
      <c r="D36" s="258"/>
      <c r="E36" s="262" t="s">
        <v>55</v>
      </c>
      <c r="F36" s="258"/>
      <c r="G36" s="379" t="s">
        <v>2762</v>
      </c>
      <c r="H36" s="379"/>
      <c r="I36" s="379"/>
      <c r="J36" s="379"/>
      <c r="K36" s="256"/>
    </row>
    <row r="37" spans="2:11" ht="15" customHeight="1">
      <c r="B37" s="259"/>
      <c r="C37" s="260"/>
      <c r="D37" s="258"/>
      <c r="E37" s="262" t="s">
        <v>148</v>
      </c>
      <c r="F37" s="258"/>
      <c r="G37" s="379" t="s">
        <v>2763</v>
      </c>
      <c r="H37" s="379"/>
      <c r="I37" s="379"/>
      <c r="J37" s="379"/>
      <c r="K37" s="256"/>
    </row>
    <row r="38" spans="2:11" ht="15" customHeight="1">
      <c r="B38" s="259"/>
      <c r="C38" s="260"/>
      <c r="D38" s="258"/>
      <c r="E38" s="262" t="s">
        <v>149</v>
      </c>
      <c r="F38" s="258"/>
      <c r="G38" s="379" t="s">
        <v>2764</v>
      </c>
      <c r="H38" s="379"/>
      <c r="I38" s="379"/>
      <c r="J38" s="379"/>
      <c r="K38" s="256"/>
    </row>
    <row r="39" spans="2:11" ht="15" customHeight="1">
      <c r="B39" s="259"/>
      <c r="C39" s="260"/>
      <c r="D39" s="258"/>
      <c r="E39" s="262" t="s">
        <v>150</v>
      </c>
      <c r="F39" s="258"/>
      <c r="G39" s="379" t="s">
        <v>2765</v>
      </c>
      <c r="H39" s="379"/>
      <c r="I39" s="379"/>
      <c r="J39" s="379"/>
      <c r="K39" s="256"/>
    </row>
    <row r="40" spans="2:11" ht="15" customHeight="1">
      <c r="B40" s="259"/>
      <c r="C40" s="260"/>
      <c r="D40" s="258"/>
      <c r="E40" s="262" t="s">
        <v>2766</v>
      </c>
      <c r="F40" s="258"/>
      <c r="G40" s="379" t="s">
        <v>2767</v>
      </c>
      <c r="H40" s="379"/>
      <c r="I40" s="379"/>
      <c r="J40" s="379"/>
      <c r="K40" s="256"/>
    </row>
    <row r="41" spans="2:11" ht="15" customHeight="1">
      <c r="B41" s="259"/>
      <c r="C41" s="260"/>
      <c r="D41" s="258"/>
      <c r="E41" s="262"/>
      <c r="F41" s="258"/>
      <c r="G41" s="379" t="s">
        <v>2768</v>
      </c>
      <c r="H41" s="379"/>
      <c r="I41" s="379"/>
      <c r="J41" s="379"/>
      <c r="K41" s="256"/>
    </row>
    <row r="42" spans="2:11" ht="15" customHeight="1">
      <c r="B42" s="259"/>
      <c r="C42" s="260"/>
      <c r="D42" s="258"/>
      <c r="E42" s="262" t="s">
        <v>2769</v>
      </c>
      <c r="F42" s="258"/>
      <c r="G42" s="379" t="s">
        <v>2770</v>
      </c>
      <c r="H42" s="379"/>
      <c r="I42" s="379"/>
      <c r="J42" s="379"/>
      <c r="K42" s="256"/>
    </row>
    <row r="43" spans="2:11" ht="15" customHeight="1">
      <c r="B43" s="259"/>
      <c r="C43" s="260"/>
      <c r="D43" s="258"/>
      <c r="E43" s="262" t="s">
        <v>152</v>
      </c>
      <c r="F43" s="258"/>
      <c r="G43" s="379" t="s">
        <v>2771</v>
      </c>
      <c r="H43" s="379"/>
      <c r="I43" s="379"/>
      <c r="J43" s="379"/>
      <c r="K43" s="256"/>
    </row>
    <row r="44" spans="2:11" ht="12.75" customHeight="1">
      <c r="B44" s="259"/>
      <c r="C44" s="260"/>
      <c r="D44" s="258"/>
      <c r="E44" s="258"/>
      <c r="F44" s="258"/>
      <c r="G44" s="258"/>
      <c r="H44" s="258"/>
      <c r="I44" s="258"/>
      <c r="J44" s="258"/>
      <c r="K44" s="256"/>
    </row>
    <row r="45" spans="2:11" ht="15" customHeight="1">
      <c r="B45" s="259"/>
      <c r="C45" s="260"/>
      <c r="D45" s="379" t="s">
        <v>2772</v>
      </c>
      <c r="E45" s="379"/>
      <c r="F45" s="379"/>
      <c r="G45" s="379"/>
      <c r="H45" s="379"/>
      <c r="I45" s="379"/>
      <c r="J45" s="379"/>
      <c r="K45" s="256"/>
    </row>
    <row r="46" spans="2:11" ht="15" customHeight="1">
      <c r="B46" s="259"/>
      <c r="C46" s="260"/>
      <c r="D46" s="260"/>
      <c r="E46" s="379" t="s">
        <v>2773</v>
      </c>
      <c r="F46" s="379"/>
      <c r="G46" s="379"/>
      <c r="H46" s="379"/>
      <c r="I46" s="379"/>
      <c r="J46" s="379"/>
      <c r="K46" s="256"/>
    </row>
    <row r="47" spans="2:11" ht="15" customHeight="1">
      <c r="B47" s="259"/>
      <c r="C47" s="260"/>
      <c r="D47" s="260"/>
      <c r="E47" s="379" t="s">
        <v>2774</v>
      </c>
      <c r="F47" s="379"/>
      <c r="G47" s="379"/>
      <c r="H47" s="379"/>
      <c r="I47" s="379"/>
      <c r="J47" s="379"/>
      <c r="K47" s="256"/>
    </row>
    <row r="48" spans="2:11" ht="15" customHeight="1">
      <c r="B48" s="259"/>
      <c r="C48" s="260"/>
      <c r="D48" s="260"/>
      <c r="E48" s="379" t="s">
        <v>2775</v>
      </c>
      <c r="F48" s="379"/>
      <c r="G48" s="379"/>
      <c r="H48" s="379"/>
      <c r="I48" s="379"/>
      <c r="J48" s="379"/>
      <c r="K48" s="256"/>
    </row>
    <row r="49" spans="2:11" ht="15" customHeight="1">
      <c r="B49" s="259"/>
      <c r="C49" s="260"/>
      <c r="D49" s="379" t="s">
        <v>2776</v>
      </c>
      <c r="E49" s="379"/>
      <c r="F49" s="379"/>
      <c r="G49" s="379"/>
      <c r="H49" s="379"/>
      <c r="I49" s="379"/>
      <c r="J49" s="379"/>
      <c r="K49" s="256"/>
    </row>
    <row r="50" spans="2:11" ht="25.5" customHeight="1">
      <c r="B50" s="255"/>
      <c r="C50" s="380" t="s">
        <v>2777</v>
      </c>
      <c r="D50" s="380"/>
      <c r="E50" s="380"/>
      <c r="F50" s="380"/>
      <c r="G50" s="380"/>
      <c r="H50" s="380"/>
      <c r="I50" s="380"/>
      <c r="J50" s="380"/>
      <c r="K50" s="256"/>
    </row>
    <row r="51" spans="2:11" ht="5.25" customHeight="1">
      <c r="B51" s="255"/>
      <c r="C51" s="257"/>
      <c r="D51" s="257"/>
      <c r="E51" s="257"/>
      <c r="F51" s="257"/>
      <c r="G51" s="257"/>
      <c r="H51" s="257"/>
      <c r="I51" s="257"/>
      <c r="J51" s="257"/>
      <c r="K51" s="256"/>
    </row>
    <row r="52" spans="2:11" ht="15" customHeight="1">
      <c r="B52" s="255"/>
      <c r="C52" s="379" t="s">
        <v>2778</v>
      </c>
      <c r="D52" s="379"/>
      <c r="E52" s="379"/>
      <c r="F52" s="379"/>
      <c r="G52" s="379"/>
      <c r="H52" s="379"/>
      <c r="I52" s="379"/>
      <c r="J52" s="379"/>
      <c r="K52" s="256"/>
    </row>
    <row r="53" spans="2:11" ht="15" customHeight="1">
      <c r="B53" s="255"/>
      <c r="C53" s="379" t="s">
        <v>2779</v>
      </c>
      <c r="D53" s="379"/>
      <c r="E53" s="379"/>
      <c r="F53" s="379"/>
      <c r="G53" s="379"/>
      <c r="H53" s="379"/>
      <c r="I53" s="379"/>
      <c r="J53" s="379"/>
      <c r="K53" s="256"/>
    </row>
    <row r="54" spans="2:11" ht="12.75" customHeight="1">
      <c r="B54" s="255"/>
      <c r="C54" s="258"/>
      <c r="D54" s="258"/>
      <c r="E54" s="258"/>
      <c r="F54" s="258"/>
      <c r="G54" s="258"/>
      <c r="H54" s="258"/>
      <c r="I54" s="258"/>
      <c r="J54" s="258"/>
      <c r="K54" s="256"/>
    </row>
    <row r="55" spans="2:11" ht="15" customHeight="1">
      <c r="B55" s="255"/>
      <c r="C55" s="379" t="s">
        <v>2780</v>
      </c>
      <c r="D55" s="379"/>
      <c r="E55" s="379"/>
      <c r="F55" s="379"/>
      <c r="G55" s="379"/>
      <c r="H55" s="379"/>
      <c r="I55" s="379"/>
      <c r="J55" s="379"/>
      <c r="K55" s="256"/>
    </row>
    <row r="56" spans="2:11" ht="15" customHeight="1">
      <c r="B56" s="255"/>
      <c r="C56" s="260"/>
      <c r="D56" s="379" t="s">
        <v>2781</v>
      </c>
      <c r="E56" s="379"/>
      <c r="F56" s="379"/>
      <c r="G56" s="379"/>
      <c r="H56" s="379"/>
      <c r="I56" s="379"/>
      <c r="J56" s="379"/>
      <c r="K56" s="256"/>
    </row>
    <row r="57" spans="2:11" ht="15" customHeight="1">
      <c r="B57" s="255"/>
      <c r="C57" s="260"/>
      <c r="D57" s="379" t="s">
        <v>2782</v>
      </c>
      <c r="E57" s="379"/>
      <c r="F57" s="379"/>
      <c r="G57" s="379"/>
      <c r="H57" s="379"/>
      <c r="I57" s="379"/>
      <c r="J57" s="379"/>
      <c r="K57" s="256"/>
    </row>
    <row r="58" spans="2:11" ht="15" customHeight="1">
      <c r="B58" s="255"/>
      <c r="C58" s="260"/>
      <c r="D58" s="379" t="s">
        <v>2783</v>
      </c>
      <c r="E58" s="379"/>
      <c r="F58" s="379"/>
      <c r="G58" s="379"/>
      <c r="H58" s="379"/>
      <c r="I58" s="379"/>
      <c r="J58" s="379"/>
      <c r="K58" s="256"/>
    </row>
    <row r="59" spans="2:11" ht="15" customHeight="1">
      <c r="B59" s="255"/>
      <c r="C59" s="260"/>
      <c r="D59" s="379" t="s">
        <v>2784</v>
      </c>
      <c r="E59" s="379"/>
      <c r="F59" s="379"/>
      <c r="G59" s="379"/>
      <c r="H59" s="379"/>
      <c r="I59" s="379"/>
      <c r="J59" s="379"/>
      <c r="K59" s="256"/>
    </row>
    <row r="60" spans="2:11" ht="15" customHeight="1">
      <c r="B60" s="255"/>
      <c r="C60" s="260"/>
      <c r="D60" s="378" t="s">
        <v>2785</v>
      </c>
      <c r="E60" s="378"/>
      <c r="F60" s="378"/>
      <c r="G60" s="378"/>
      <c r="H60" s="378"/>
      <c r="I60" s="378"/>
      <c r="J60" s="378"/>
      <c r="K60" s="256"/>
    </row>
    <row r="61" spans="2:11" ht="15" customHeight="1">
      <c r="B61" s="255"/>
      <c r="C61" s="260"/>
      <c r="D61" s="379" t="s">
        <v>2786</v>
      </c>
      <c r="E61" s="379"/>
      <c r="F61" s="379"/>
      <c r="G61" s="379"/>
      <c r="H61" s="379"/>
      <c r="I61" s="379"/>
      <c r="J61" s="379"/>
      <c r="K61" s="256"/>
    </row>
    <row r="62" spans="2:11" ht="12.75" customHeight="1">
      <c r="B62" s="255"/>
      <c r="C62" s="260"/>
      <c r="D62" s="260"/>
      <c r="E62" s="263"/>
      <c r="F62" s="260"/>
      <c r="G62" s="260"/>
      <c r="H62" s="260"/>
      <c r="I62" s="260"/>
      <c r="J62" s="260"/>
      <c r="K62" s="256"/>
    </row>
    <row r="63" spans="2:11" ht="15" customHeight="1">
      <c r="B63" s="255"/>
      <c r="C63" s="260"/>
      <c r="D63" s="379" t="s">
        <v>2787</v>
      </c>
      <c r="E63" s="379"/>
      <c r="F63" s="379"/>
      <c r="G63" s="379"/>
      <c r="H63" s="379"/>
      <c r="I63" s="379"/>
      <c r="J63" s="379"/>
      <c r="K63" s="256"/>
    </row>
    <row r="64" spans="2:11" ht="15" customHeight="1">
      <c r="B64" s="255"/>
      <c r="C64" s="260"/>
      <c r="D64" s="378" t="s">
        <v>2788</v>
      </c>
      <c r="E64" s="378"/>
      <c r="F64" s="378"/>
      <c r="G64" s="378"/>
      <c r="H64" s="378"/>
      <c r="I64" s="378"/>
      <c r="J64" s="378"/>
      <c r="K64" s="256"/>
    </row>
    <row r="65" spans="2:11" ht="15" customHeight="1">
      <c r="B65" s="255"/>
      <c r="C65" s="260"/>
      <c r="D65" s="379" t="s">
        <v>2789</v>
      </c>
      <c r="E65" s="379"/>
      <c r="F65" s="379"/>
      <c r="G65" s="379"/>
      <c r="H65" s="379"/>
      <c r="I65" s="379"/>
      <c r="J65" s="379"/>
      <c r="K65" s="256"/>
    </row>
    <row r="66" spans="2:11" ht="15" customHeight="1">
      <c r="B66" s="255"/>
      <c r="C66" s="260"/>
      <c r="D66" s="379" t="s">
        <v>2790</v>
      </c>
      <c r="E66" s="379"/>
      <c r="F66" s="379"/>
      <c r="G66" s="379"/>
      <c r="H66" s="379"/>
      <c r="I66" s="379"/>
      <c r="J66" s="379"/>
      <c r="K66" s="256"/>
    </row>
    <row r="67" spans="2:11" ht="15" customHeight="1">
      <c r="B67" s="255"/>
      <c r="C67" s="260"/>
      <c r="D67" s="379" t="s">
        <v>2791</v>
      </c>
      <c r="E67" s="379"/>
      <c r="F67" s="379"/>
      <c r="G67" s="379"/>
      <c r="H67" s="379"/>
      <c r="I67" s="379"/>
      <c r="J67" s="379"/>
      <c r="K67" s="256"/>
    </row>
    <row r="68" spans="2:11" ht="15" customHeight="1">
      <c r="B68" s="255"/>
      <c r="C68" s="260"/>
      <c r="D68" s="379" t="s">
        <v>2792</v>
      </c>
      <c r="E68" s="379"/>
      <c r="F68" s="379"/>
      <c r="G68" s="379"/>
      <c r="H68" s="379"/>
      <c r="I68" s="379"/>
      <c r="J68" s="379"/>
      <c r="K68" s="256"/>
    </row>
    <row r="69" spans="2:11" ht="12.75" customHeight="1">
      <c r="B69" s="264"/>
      <c r="C69" s="265"/>
      <c r="D69" s="265"/>
      <c r="E69" s="265"/>
      <c r="F69" s="265"/>
      <c r="G69" s="265"/>
      <c r="H69" s="265"/>
      <c r="I69" s="265"/>
      <c r="J69" s="265"/>
      <c r="K69" s="266"/>
    </row>
    <row r="70" spans="2:11" ht="18.75" customHeight="1">
      <c r="B70" s="267"/>
      <c r="C70" s="267"/>
      <c r="D70" s="267"/>
      <c r="E70" s="267"/>
      <c r="F70" s="267"/>
      <c r="G70" s="267"/>
      <c r="H70" s="267"/>
      <c r="I70" s="267"/>
      <c r="J70" s="267"/>
      <c r="K70" s="268"/>
    </row>
    <row r="71" spans="2:11" ht="18.75" customHeight="1">
      <c r="B71" s="268"/>
      <c r="C71" s="268"/>
      <c r="D71" s="268"/>
      <c r="E71" s="268"/>
      <c r="F71" s="268"/>
      <c r="G71" s="268"/>
      <c r="H71" s="268"/>
      <c r="I71" s="268"/>
      <c r="J71" s="268"/>
      <c r="K71" s="268"/>
    </row>
    <row r="72" spans="2:11" ht="7.5" customHeight="1">
      <c r="B72" s="269"/>
      <c r="C72" s="270"/>
      <c r="D72" s="270"/>
      <c r="E72" s="270"/>
      <c r="F72" s="270"/>
      <c r="G72" s="270"/>
      <c r="H72" s="270"/>
      <c r="I72" s="270"/>
      <c r="J72" s="270"/>
      <c r="K72" s="271"/>
    </row>
    <row r="73" spans="2:11" ht="45" customHeight="1">
      <c r="B73" s="272"/>
      <c r="C73" s="377" t="s">
        <v>93</v>
      </c>
      <c r="D73" s="377"/>
      <c r="E73" s="377"/>
      <c r="F73" s="377"/>
      <c r="G73" s="377"/>
      <c r="H73" s="377"/>
      <c r="I73" s="377"/>
      <c r="J73" s="377"/>
      <c r="K73" s="273"/>
    </row>
    <row r="74" spans="2:11" ht="17.25" customHeight="1">
      <c r="B74" s="272"/>
      <c r="C74" s="274" t="s">
        <v>2793</v>
      </c>
      <c r="D74" s="274"/>
      <c r="E74" s="274"/>
      <c r="F74" s="274" t="s">
        <v>2794</v>
      </c>
      <c r="G74" s="275"/>
      <c r="H74" s="274" t="s">
        <v>148</v>
      </c>
      <c r="I74" s="274" t="s">
        <v>59</v>
      </c>
      <c r="J74" s="274" t="s">
        <v>2795</v>
      </c>
      <c r="K74" s="273"/>
    </row>
    <row r="75" spans="2:11" ht="17.25" customHeight="1">
      <c r="B75" s="272"/>
      <c r="C75" s="276" t="s">
        <v>2796</v>
      </c>
      <c r="D75" s="276"/>
      <c r="E75" s="276"/>
      <c r="F75" s="277" t="s">
        <v>2797</v>
      </c>
      <c r="G75" s="278"/>
      <c r="H75" s="276"/>
      <c r="I75" s="276"/>
      <c r="J75" s="276" t="s">
        <v>2798</v>
      </c>
      <c r="K75" s="273"/>
    </row>
    <row r="76" spans="2:11" ht="5.25" customHeight="1">
      <c r="B76" s="272"/>
      <c r="C76" s="279"/>
      <c r="D76" s="279"/>
      <c r="E76" s="279"/>
      <c r="F76" s="279"/>
      <c r="G76" s="280"/>
      <c r="H76" s="279"/>
      <c r="I76" s="279"/>
      <c r="J76" s="279"/>
      <c r="K76" s="273"/>
    </row>
    <row r="77" spans="2:11" ht="15" customHeight="1">
      <c r="B77" s="272"/>
      <c r="C77" s="262" t="s">
        <v>55</v>
      </c>
      <c r="D77" s="279"/>
      <c r="E77" s="279"/>
      <c r="F77" s="281" t="s">
        <v>2799</v>
      </c>
      <c r="G77" s="280"/>
      <c r="H77" s="262" t="s">
        <v>2800</v>
      </c>
      <c r="I77" s="262" t="s">
        <v>2801</v>
      </c>
      <c r="J77" s="262">
        <v>20</v>
      </c>
      <c r="K77" s="273"/>
    </row>
    <row r="78" spans="2:11" ht="15" customHeight="1">
      <c r="B78" s="272"/>
      <c r="C78" s="262" t="s">
        <v>2802</v>
      </c>
      <c r="D78" s="262"/>
      <c r="E78" s="262"/>
      <c r="F78" s="281" t="s">
        <v>2799</v>
      </c>
      <c r="G78" s="280"/>
      <c r="H78" s="262" t="s">
        <v>2803</v>
      </c>
      <c r="I78" s="262" t="s">
        <v>2801</v>
      </c>
      <c r="J78" s="262">
        <v>120</v>
      </c>
      <c r="K78" s="273"/>
    </row>
    <row r="79" spans="2:11" ht="15" customHeight="1">
      <c r="B79" s="282"/>
      <c r="C79" s="262" t="s">
        <v>2804</v>
      </c>
      <c r="D79" s="262"/>
      <c r="E79" s="262"/>
      <c r="F79" s="281" t="s">
        <v>2805</v>
      </c>
      <c r="G79" s="280"/>
      <c r="H79" s="262" t="s">
        <v>2806</v>
      </c>
      <c r="I79" s="262" t="s">
        <v>2801</v>
      </c>
      <c r="J79" s="262">
        <v>50</v>
      </c>
      <c r="K79" s="273"/>
    </row>
    <row r="80" spans="2:11" ht="15" customHeight="1">
      <c r="B80" s="282"/>
      <c r="C80" s="262" t="s">
        <v>2807</v>
      </c>
      <c r="D80" s="262"/>
      <c r="E80" s="262"/>
      <c r="F80" s="281" t="s">
        <v>2799</v>
      </c>
      <c r="G80" s="280"/>
      <c r="H80" s="262" t="s">
        <v>2808</v>
      </c>
      <c r="I80" s="262" t="s">
        <v>2809</v>
      </c>
      <c r="J80" s="262"/>
      <c r="K80" s="273"/>
    </row>
    <row r="81" spans="2:11" ht="15" customHeight="1">
      <c r="B81" s="282"/>
      <c r="C81" s="283" t="s">
        <v>2810</v>
      </c>
      <c r="D81" s="283"/>
      <c r="E81" s="283"/>
      <c r="F81" s="284" t="s">
        <v>2805</v>
      </c>
      <c r="G81" s="283"/>
      <c r="H81" s="283" t="s">
        <v>2811</v>
      </c>
      <c r="I81" s="283" t="s">
        <v>2801</v>
      </c>
      <c r="J81" s="283">
        <v>15</v>
      </c>
      <c r="K81" s="273"/>
    </row>
    <row r="82" spans="2:11" ht="15" customHeight="1">
      <c r="B82" s="282"/>
      <c r="C82" s="283" t="s">
        <v>2812</v>
      </c>
      <c r="D82" s="283"/>
      <c r="E82" s="283"/>
      <c r="F82" s="284" t="s">
        <v>2805</v>
      </c>
      <c r="G82" s="283"/>
      <c r="H82" s="283" t="s">
        <v>2813</v>
      </c>
      <c r="I82" s="283" t="s">
        <v>2801</v>
      </c>
      <c r="J82" s="283">
        <v>15</v>
      </c>
      <c r="K82" s="273"/>
    </row>
    <row r="83" spans="2:11" ht="15" customHeight="1">
      <c r="B83" s="282"/>
      <c r="C83" s="283" t="s">
        <v>2814</v>
      </c>
      <c r="D83" s="283"/>
      <c r="E83" s="283"/>
      <c r="F83" s="284" t="s">
        <v>2805</v>
      </c>
      <c r="G83" s="283"/>
      <c r="H83" s="283" t="s">
        <v>2815</v>
      </c>
      <c r="I83" s="283" t="s">
        <v>2801</v>
      </c>
      <c r="J83" s="283">
        <v>20</v>
      </c>
      <c r="K83" s="273"/>
    </row>
    <row r="84" spans="2:11" ht="15" customHeight="1">
      <c r="B84" s="282"/>
      <c r="C84" s="283" t="s">
        <v>2816</v>
      </c>
      <c r="D84" s="283"/>
      <c r="E84" s="283"/>
      <c r="F84" s="284" t="s">
        <v>2805</v>
      </c>
      <c r="G84" s="283"/>
      <c r="H84" s="283" t="s">
        <v>2817</v>
      </c>
      <c r="I84" s="283" t="s">
        <v>2801</v>
      </c>
      <c r="J84" s="283">
        <v>20</v>
      </c>
      <c r="K84" s="273"/>
    </row>
    <row r="85" spans="2:11" ht="15" customHeight="1">
      <c r="B85" s="282"/>
      <c r="C85" s="262" t="s">
        <v>2818</v>
      </c>
      <c r="D85" s="262"/>
      <c r="E85" s="262"/>
      <c r="F85" s="281" t="s">
        <v>2805</v>
      </c>
      <c r="G85" s="280"/>
      <c r="H85" s="262" t="s">
        <v>2819</v>
      </c>
      <c r="I85" s="262" t="s">
        <v>2801</v>
      </c>
      <c r="J85" s="262">
        <v>50</v>
      </c>
      <c r="K85" s="273"/>
    </row>
    <row r="86" spans="2:11" ht="15" customHeight="1">
      <c r="B86" s="282"/>
      <c r="C86" s="262" t="s">
        <v>2820</v>
      </c>
      <c r="D86" s="262"/>
      <c r="E86" s="262"/>
      <c r="F86" s="281" t="s">
        <v>2805</v>
      </c>
      <c r="G86" s="280"/>
      <c r="H86" s="262" t="s">
        <v>2821</v>
      </c>
      <c r="I86" s="262" t="s">
        <v>2801</v>
      </c>
      <c r="J86" s="262">
        <v>20</v>
      </c>
      <c r="K86" s="273"/>
    </row>
    <row r="87" spans="2:11" ht="15" customHeight="1">
      <c r="B87" s="282"/>
      <c r="C87" s="262" t="s">
        <v>2822</v>
      </c>
      <c r="D87" s="262"/>
      <c r="E87" s="262"/>
      <c r="F87" s="281" t="s">
        <v>2805</v>
      </c>
      <c r="G87" s="280"/>
      <c r="H87" s="262" t="s">
        <v>2823</v>
      </c>
      <c r="I87" s="262" t="s">
        <v>2801</v>
      </c>
      <c r="J87" s="262">
        <v>20</v>
      </c>
      <c r="K87" s="273"/>
    </row>
    <row r="88" spans="2:11" ht="15" customHeight="1">
      <c r="B88" s="282"/>
      <c r="C88" s="262" t="s">
        <v>2824</v>
      </c>
      <c r="D88" s="262"/>
      <c r="E88" s="262"/>
      <c r="F88" s="281" t="s">
        <v>2805</v>
      </c>
      <c r="G88" s="280"/>
      <c r="H88" s="262" t="s">
        <v>2825</v>
      </c>
      <c r="I88" s="262" t="s">
        <v>2801</v>
      </c>
      <c r="J88" s="262">
        <v>50</v>
      </c>
      <c r="K88" s="273"/>
    </row>
    <row r="89" spans="2:11" ht="15" customHeight="1">
      <c r="B89" s="282"/>
      <c r="C89" s="262" t="s">
        <v>2826</v>
      </c>
      <c r="D89" s="262"/>
      <c r="E89" s="262"/>
      <c r="F89" s="281" t="s">
        <v>2805</v>
      </c>
      <c r="G89" s="280"/>
      <c r="H89" s="262" t="s">
        <v>2826</v>
      </c>
      <c r="I89" s="262" t="s">
        <v>2801</v>
      </c>
      <c r="J89" s="262">
        <v>50</v>
      </c>
      <c r="K89" s="273"/>
    </row>
    <row r="90" spans="2:11" ht="15" customHeight="1">
      <c r="B90" s="282"/>
      <c r="C90" s="262" t="s">
        <v>153</v>
      </c>
      <c r="D90" s="262"/>
      <c r="E90" s="262"/>
      <c r="F90" s="281" t="s">
        <v>2805</v>
      </c>
      <c r="G90" s="280"/>
      <c r="H90" s="262" t="s">
        <v>2827</v>
      </c>
      <c r="I90" s="262" t="s">
        <v>2801</v>
      </c>
      <c r="J90" s="262">
        <v>255</v>
      </c>
      <c r="K90" s="273"/>
    </row>
    <row r="91" spans="2:11" ht="15" customHeight="1">
      <c r="B91" s="282"/>
      <c r="C91" s="262" t="s">
        <v>2828</v>
      </c>
      <c r="D91" s="262"/>
      <c r="E91" s="262"/>
      <c r="F91" s="281" t="s">
        <v>2799</v>
      </c>
      <c r="G91" s="280"/>
      <c r="H91" s="262" t="s">
        <v>2829</v>
      </c>
      <c r="I91" s="262" t="s">
        <v>2830</v>
      </c>
      <c r="J91" s="262"/>
      <c r="K91" s="273"/>
    </row>
    <row r="92" spans="2:11" ht="15" customHeight="1">
      <c r="B92" s="282"/>
      <c r="C92" s="262" t="s">
        <v>2831</v>
      </c>
      <c r="D92" s="262"/>
      <c r="E92" s="262"/>
      <c r="F92" s="281" t="s">
        <v>2799</v>
      </c>
      <c r="G92" s="280"/>
      <c r="H92" s="262" t="s">
        <v>2832</v>
      </c>
      <c r="I92" s="262" t="s">
        <v>2833</v>
      </c>
      <c r="J92" s="262"/>
      <c r="K92" s="273"/>
    </row>
    <row r="93" spans="2:11" ht="15" customHeight="1">
      <c r="B93" s="282"/>
      <c r="C93" s="262" t="s">
        <v>2834</v>
      </c>
      <c r="D93" s="262"/>
      <c r="E93" s="262"/>
      <c r="F93" s="281" t="s">
        <v>2799</v>
      </c>
      <c r="G93" s="280"/>
      <c r="H93" s="262" t="s">
        <v>2834</v>
      </c>
      <c r="I93" s="262" t="s">
        <v>2833</v>
      </c>
      <c r="J93" s="262"/>
      <c r="K93" s="273"/>
    </row>
    <row r="94" spans="2:11" ht="15" customHeight="1">
      <c r="B94" s="282"/>
      <c r="C94" s="262" t="s">
        <v>40</v>
      </c>
      <c r="D94" s="262"/>
      <c r="E94" s="262"/>
      <c r="F94" s="281" t="s">
        <v>2799</v>
      </c>
      <c r="G94" s="280"/>
      <c r="H94" s="262" t="s">
        <v>2835</v>
      </c>
      <c r="I94" s="262" t="s">
        <v>2833</v>
      </c>
      <c r="J94" s="262"/>
      <c r="K94" s="273"/>
    </row>
    <row r="95" spans="2:11" ht="15" customHeight="1">
      <c r="B95" s="282"/>
      <c r="C95" s="262" t="s">
        <v>50</v>
      </c>
      <c r="D95" s="262"/>
      <c r="E95" s="262"/>
      <c r="F95" s="281" t="s">
        <v>2799</v>
      </c>
      <c r="G95" s="280"/>
      <c r="H95" s="262" t="s">
        <v>2836</v>
      </c>
      <c r="I95" s="262" t="s">
        <v>2833</v>
      </c>
      <c r="J95" s="262"/>
      <c r="K95" s="273"/>
    </row>
    <row r="96" spans="2:11" ht="15" customHeight="1">
      <c r="B96" s="285"/>
      <c r="C96" s="286"/>
      <c r="D96" s="286"/>
      <c r="E96" s="286"/>
      <c r="F96" s="286"/>
      <c r="G96" s="286"/>
      <c r="H96" s="286"/>
      <c r="I96" s="286"/>
      <c r="J96" s="286"/>
      <c r="K96" s="287"/>
    </row>
    <row r="97" spans="2:11" ht="18.75" customHeight="1">
      <c r="B97" s="288"/>
      <c r="C97" s="289"/>
      <c r="D97" s="289"/>
      <c r="E97" s="289"/>
      <c r="F97" s="289"/>
      <c r="G97" s="289"/>
      <c r="H97" s="289"/>
      <c r="I97" s="289"/>
      <c r="J97" s="289"/>
      <c r="K97" s="288"/>
    </row>
    <row r="98" spans="2:11" ht="18.75" customHeight="1">
      <c r="B98" s="268"/>
      <c r="C98" s="268"/>
      <c r="D98" s="268"/>
      <c r="E98" s="268"/>
      <c r="F98" s="268"/>
      <c r="G98" s="268"/>
      <c r="H98" s="268"/>
      <c r="I98" s="268"/>
      <c r="J98" s="268"/>
      <c r="K98" s="268"/>
    </row>
    <row r="99" spans="2:11" ht="7.5" customHeight="1">
      <c r="B99" s="269"/>
      <c r="C99" s="270"/>
      <c r="D99" s="270"/>
      <c r="E99" s="270"/>
      <c r="F99" s="270"/>
      <c r="G99" s="270"/>
      <c r="H99" s="270"/>
      <c r="I99" s="270"/>
      <c r="J99" s="270"/>
      <c r="K99" s="271"/>
    </row>
    <row r="100" spans="2:11" ht="45" customHeight="1">
      <c r="B100" s="272"/>
      <c r="C100" s="377" t="s">
        <v>2837</v>
      </c>
      <c r="D100" s="377"/>
      <c r="E100" s="377"/>
      <c r="F100" s="377"/>
      <c r="G100" s="377"/>
      <c r="H100" s="377"/>
      <c r="I100" s="377"/>
      <c r="J100" s="377"/>
      <c r="K100" s="273"/>
    </row>
    <row r="101" spans="2:11" ht="17.25" customHeight="1">
      <c r="B101" s="272"/>
      <c r="C101" s="274" t="s">
        <v>2793</v>
      </c>
      <c r="D101" s="274"/>
      <c r="E101" s="274"/>
      <c r="F101" s="274" t="s">
        <v>2794</v>
      </c>
      <c r="G101" s="275"/>
      <c r="H101" s="274" t="s">
        <v>148</v>
      </c>
      <c r="I101" s="274" t="s">
        <v>59</v>
      </c>
      <c r="J101" s="274" t="s">
        <v>2795</v>
      </c>
      <c r="K101" s="273"/>
    </row>
    <row r="102" spans="2:11" ht="17.25" customHeight="1">
      <c r="B102" s="272"/>
      <c r="C102" s="276" t="s">
        <v>2796</v>
      </c>
      <c r="D102" s="276"/>
      <c r="E102" s="276"/>
      <c r="F102" s="277" t="s">
        <v>2797</v>
      </c>
      <c r="G102" s="278"/>
      <c r="H102" s="276"/>
      <c r="I102" s="276"/>
      <c r="J102" s="276" t="s">
        <v>2798</v>
      </c>
      <c r="K102" s="273"/>
    </row>
    <row r="103" spans="2:11" ht="5.25" customHeight="1">
      <c r="B103" s="272"/>
      <c r="C103" s="274"/>
      <c r="D103" s="274"/>
      <c r="E103" s="274"/>
      <c r="F103" s="274"/>
      <c r="G103" s="290"/>
      <c r="H103" s="274"/>
      <c r="I103" s="274"/>
      <c r="J103" s="274"/>
      <c r="K103" s="273"/>
    </row>
    <row r="104" spans="2:11" ht="15" customHeight="1">
      <c r="B104" s="272"/>
      <c r="C104" s="262" t="s">
        <v>55</v>
      </c>
      <c r="D104" s="279"/>
      <c r="E104" s="279"/>
      <c r="F104" s="281" t="s">
        <v>2799</v>
      </c>
      <c r="G104" s="290"/>
      <c r="H104" s="262" t="s">
        <v>2838</v>
      </c>
      <c r="I104" s="262" t="s">
        <v>2801</v>
      </c>
      <c r="J104" s="262">
        <v>20</v>
      </c>
      <c r="K104" s="273"/>
    </row>
    <row r="105" spans="2:11" ht="15" customHeight="1">
      <c r="B105" s="272"/>
      <c r="C105" s="262" t="s">
        <v>2802</v>
      </c>
      <c r="D105" s="262"/>
      <c r="E105" s="262"/>
      <c r="F105" s="281" t="s">
        <v>2799</v>
      </c>
      <c r="G105" s="262"/>
      <c r="H105" s="262" t="s">
        <v>2838</v>
      </c>
      <c r="I105" s="262" t="s">
        <v>2801</v>
      </c>
      <c r="J105" s="262">
        <v>120</v>
      </c>
      <c r="K105" s="273"/>
    </row>
    <row r="106" spans="2:11" ht="15" customHeight="1">
      <c r="B106" s="282"/>
      <c r="C106" s="262" t="s">
        <v>2804</v>
      </c>
      <c r="D106" s="262"/>
      <c r="E106" s="262"/>
      <c r="F106" s="281" t="s">
        <v>2805</v>
      </c>
      <c r="G106" s="262"/>
      <c r="H106" s="262" t="s">
        <v>2838</v>
      </c>
      <c r="I106" s="262" t="s">
        <v>2801</v>
      </c>
      <c r="J106" s="262">
        <v>50</v>
      </c>
      <c r="K106" s="273"/>
    </row>
    <row r="107" spans="2:11" ht="15" customHeight="1">
      <c r="B107" s="282"/>
      <c r="C107" s="262" t="s">
        <v>2807</v>
      </c>
      <c r="D107" s="262"/>
      <c r="E107" s="262"/>
      <c r="F107" s="281" t="s">
        <v>2799</v>
      </c>
      <c r="G107" s="262"/>
      <c r="H107" s="262" t="s">
        <v>2838</v>
      </c>
      <c r="I107" s="262" t="s">
        <v>2809</v>
      </c>
      <c r="J107" s="262"/>
      <c r="K107" s="273"/>
    </row>
    <row r="108" spans="2:11" ht="15" customHeight="1">
      <c r="B108" s="282"/>
      <c r="C108" s="262" t="s">
        <v>2818</v>
      </c>
      <c r="D108" s="262"/>
      <c r="E108" s="262"/>
      <c r="F108" s="281" t="s">
        <v>2805</v>
      </c>
      <c r="G108" s="262"/>
      <c r="H108" s="262" t="s">
        <v>2838</v>
      </c>
      <c r="I108" s="262" t="s">
        <v>2801</v>
      </c>
      <c r="J108" s="262">
        <v>50</v>
      </c>
      <c r="K108" s="273"/>
    </row>
    <row r="109" spans="2:11" ht="15" customHeight="1">
      <c r="B109" s="282"/>
      <c r="C109" s="262" t="s">
        <v>2826</v>
      </c>
      <c r="D109" s="262"/>
      <c r="E109" s="262"/>
      <c r="F109" s="281" t="s">
        <v>2805</v>
      </c>
      <c r="G109" s="262"/>
      <c r="H109" s="262" t="s">
        <v>2838</v>
      </c>
      <c r="I109" s="262" t="s">
        <v>2801</v>
      </c>
      <c r="J109" s="262">
        <v>50</v>
      </c>
      <c r="K109" s="273"/>
    </row>
    <row r="110" spans="2:11" ht="15" customHeight="1">
      <c r="B110" s="282"/>
      <c r="C110" s="262" t="s">
        <v>2824</v>
      </c>
      <c r="D110" s="262"/>
      <c r="E110" s="262"/>
      <c r="F110" s="281" t="s">
        <v>2805</v>
      </c>
      <c r="G110" s="262"/>
      <c r="H110" s="262" t="s">
        <v>2838</v>
      </c>
      <c r="I110" s="262" t="s">
        <v>2801</v>
      </c>
      <c r="J110" s="262">
        <v>50</v>
      </c>
      <c r="K110" s="273"/>
    </row>
    <row r="111" spans="2:11" ht="15" customHeight="1">
      <c r="B111" s="282"/>
      <c r="C111" s="262" t="s">
        <v>55</v>
      </c>
      <c r="D111" s="262"/>
      <c r="E111" s="262"/>
      <c r="F111" s="281" t="s">
        <v>2799</v>
      </c>
      <c r="G111" s="262"/>
      <c r="H111" s="262" t="s">
        <v>2839</v>
      </c>
      <c r="I111" s="262" t="s">
        <v>2801</v>
      </c>
      <c r="J111" s="262">
        <v>20</v>
      </c>
      <c r="K111" s="273"/>
    </row>
    <row r="112" spans="2:11" ht="15" customHeight="1">
      <c r="B112" s="282"/>
      <c r="C112" s="262" t="s">
        <v>2840</v>
      </c>
      <c r="D112" s="262"/>
      <c r="E112" s="262"/>
      <c r="F112" s="281" t="s">
        <v>2799</v>
      </c>
      <c r="G112" s="262"/>
      <c r="H112" s="262" t="s">
        <v>2841</v>
      </c>
      <c r="I112" s="262" t="s">
        <v>2801</v>
      </c>
      <c r="J112" s="262">
        <v>120</v>
      </c>
      <c r="K112" s="273"/>
    </row>
    <row r="113" spans="2:11" ht="15" customHeight="1">
      <c r="B113" s="282"/>
      <c r="C113" s="262" t="s">
        <v>40</v>
      </c>
      <c r="D113" s="262"/>
      <c r="E113" s="262"/>
      <c r="F113" s="281" t="s">
        <v>2799</v>
      </c>
      <c r="G113" s="262"/>
      <c r="H113" s="262" t="s">
        <v>2842</v>
      </c>
      <c r="I113" s="262" t="s">
        <v>2833</v>
      </c>
      <c r="J113" s="262"/>
      <c r="K113" s="273"/>
    </row>
    <row r="114" spans="2:11" ht="15" customHeight="1">
      <c r="B114" s="282"/>
      <c r="C114" s="262" t="s">
        <v>50</v>
      </c>
      <c r="D114" s="262"/>
      <c r="E114" s="262"/>
      <c r="F114" s="281" t="s">
        <v>2799</v>
      </c>
      <c r="G114" s="262"/>
      <c r="H114" s="262" t="s">
        <v>2843</v>
      </c>
      <c r="I114" s="262" t="s">
        <v>2833</v>
      </c>
      <c r="J114" s="262"/>
      <c r="K114" s="273"/>
    </row>
    <row r="115" spans="2:11" ht="15" customHeight="1">
      <c r="B115" s="282"/>
      <c r="C115" s="262" t="s">
        <v>59</v>
      </c>
      <c r="D115" s="262"/>
      <c r="E115" s="262"/>
      <c r="F115" s="281" t="s">
        <v>2799</v>
      </c>
      <c r="G115" s="262"/>
      <c r="H115" s="262" t="s">
        <v>2844</v>
      </c>
      <c r="I115" s="262" t="s">
        <v>2845</v>
      </c>
      <c r="J115" s="262"/>
      <c r="K115" s="273"/>
    </row>
    <row r="116" spans="2:11" ht="15" customHeight="1">
      <c r="B116" s="285"/>
      <c r="C116" s="291"/>
      <c r="D116" s="291"/>
      <c r="E116" s="291"/>
      <c r="F116" s="291"/>
      <c r="G116" s="291"/>
      <c r="H116" s="291"/>
      <c r="I116" s="291"/>
      <c r="J116" s="291"/>
      <c r="K116" s="287"/>
    </row>
    <row r="117" spans="2:11" ht="18.75" customHeight="1">
      <c r="B117" s="292"/>
      <c r="C117" s="258"/>
      <c r="D117" s="258"/>
      <c r="E117" s="258"/>
      <c r="F117" s="293"/>
      <c r="G117" s="258"/>
      <c r="H117" s="258"/>
      <c r="I117" s="258"/>
      <c r="J117" s="258"/>
      <c r="K117" s="292"/>
    </row>
    <row r="118" spans="2:11" ht="18.75" customHeight="1">
      <c r="B118" s="268"/>
      <c r="C118" s="268"/>
      <c r="D118" s="268"/>
      <c r="E118" s="268"/>
      <c r="F118" s="268"/>
      <c r="G118" s="268"/>
      <c r="H118" s="268"/>
      <c r="I118" s="268"/>
      <c r="J118" s="268"/>
      <c r="K118" s="268"/>
    </row>
    <row r="119" spans="2:11" ht="7.5" customHeight="1">
      <c r="B119" s="294"/>
      <c r="C119" s="295"/>
      <c r="D119" s="295"/>
      <c r="E119" s="295"/>
      <c r="F119" s="295"/>
      <c r="G119" s="295"/>
      <c r="H119" s="295"/>
      <c r="I119" s="295"/>
      <c r="J119" s="295"/>
      <c r="K119" s="296"/>
    </row>
    <row r="120" spans="2:11" ht="45" customHeight="1">
      <c r="B120" s="297"/>
      <c r="C120" s="376" t="s">
        <v>2846</v>
      </c>
      <c r="D120" s="376"/>
      <c r="E120" s="376"/>
      <c r="F120" s="376"/>
      <c r="G120" s="376"/>
      <c r="H120" s="376"/>
      <c r="I120" s="376"/>
      <c r="J120" s="376"/>
      <c r="K120" s="298"/>
    </row>
    <row r="121" spans="2:11" ht="17.25" customHeight="1">
      <c r="B121" s="299"/>
      <c r="C121" s="274" t="s">
        <v>2793</v>
      </c>
      <c r="D121" s="274"/>
      <c r="E121" s="274"/>
      <c r="F121" s="274" t="s">
        <v>2794</v>
      </c>
      <c r="G121" s="275"/>
      <c r="H121" s="274" t="s">
        <v>148</v>
      </c>
      <c r="I121" s="274" t="s">
        <v>59</v>
      </c>
      <c r="J121" s="274" t="s">
        <v>2795</v>
      </c>
      <c r="K121" s="300"/>
    </row>
    <row r="122" spans="2:11" ht="17.25" customHeight="1">
      <c r="B122" s="299"/>
      <c r="C122" s="276" t="s">
        <v>2796</v>
      </c>
      <c r="D122" s="276"/>
      <c r="E122" s="276"/>
      <c r="F122" s="277" t="s">
        <v>2797</v>
      </c>
      <c r="G122" s="278"/>
      <c r="H122" s="276"/>
      <c r="I122" s="276"/>
      <c r="J122" s="276" t="s">
        <v>2798</v>
      </c>
      <c r="K122" s="300"/>
    </row>
    <row r="123" spans="2:11" ht="5.25" customHeight="1">
      <c r="B123" s="301"/>
      <c r="C123" s="279"/>
      <c r="D123" s="279"/>
      <c r="E123" s="279"/>
      <c r="F123" s="279"/>
      <c r="G123" s="262"/>
      <c r="H123" s="279"/>
      <c r="I123" s="279"/>
      <c r="J123" s="279"/>
      <c r="K123" s="302"/>
    </row>
    <row r="124" spans="2:11" ht="15" customHeight="1">
      <c r="B124" s="301"/>
      <c r="C124" s="262" t="s">
        <v>2802</v>
      </c>
      <c r="D124" s="279"/>
      <c r="E124" s="279"/>
      <c r="F124" s="281" t="s">
        <v>2799</v>
      </c>
      <c r="G124" s="262"/>
      <c r="H124" s="262" t="s">
        <v>2838</v>
      </c>
      <c r="I124" s="262" t="s">
        <v>2801</v>
      </c>
      <c r="J124" s="262">
        <v>120</v>
      </c>
      <c r="K124" s="303"/>
    </row>
    <row r="125" spans="2:11" ht="15" customHeight="1">
      <c r="B125" s="301"/>
      <c r="C125" s="262" t="s">
        <v>2847</v>
      </c>
      <c r="D125" s="262"/>
      <c r="E125" s="262"/>
      <c r="F125" s="281" t="s">
        <v>2799</v>
      </c>
      <c r="G125" s="262"/>
      <c r="H125" s="262" t="s">
        <v>2848</v>
      </c>
      <c r="I125" s="262" t="s">
        <v>2801</v>
      </c>
      <c r="J125" s="262" t="s">
        <v>2849</v>
      </c>
      <c r="K125" s="303"/>
    </row>
    <row r="126" spans="2:11" ht="15" customHeight="1">
      <c r="B126" s="301"/>
      <c r="C126" s="262" t="s">
        <v>2748</v>
      </c>
      <c r="D126" s="262"/>
      <c r="E126" s="262"/>
      <c r="F126" s="281" t="s">
        <v>2799</v>
      </c>
      <c r="G126" s="262"/>
      <c r="H126" s="262" t="s">
        <v>2850</v>
      </c>
      <c r="I126" s="262" t="s">
        <v>2801</v>
      </c>
      <c r="J126" s="262" t="s">
        <v>2849</v>
      </c>
      <c r="K126" s="303"/>
    </row>
    <row r="127" spans="2:11" ht="15" customHeight="1">
      <c r="B127" s="301"/>
      <c r="C127" s="262" t="s">
        <v>2810</v>
      </c>
      <c r="D127" s="262"/>
      <c r="E127" s="262"/>
      <c r="F127" s="281" t="s">
        <v>2805</v>
      </c>
      <c r="G127" s="262"/>
      <c r="H127" s="262" t="s">
        <v>2811</v>
      </c>
      <c r="I127" s="262" t="s">
        <v>2801</v>
      </c>
      <c r="J127" s="262">
        <v>15</v>
      </c>
      <c r="K127" s="303"/>
    </row>
    <row r="128" spans="2:11" ht="15" customHeight="1">
      <c r="B128" s="301"/>
      <c r="C128" s="283" t="s">
        <v>2812</v>
      </c>
      <c r="D128" s="283"/>
      <c r="E128" s="283"/>
      <c r="F128" s="284" t="s">
        <v>2805</v>
      </c>
      <c r="G128" s="283"/>
      <c r="H128" s="283" t="s">
        <v>2813</v>
      </c>
      <c r="I128" s="283" t="s">
        <v>2801</v>
      </c>
      <c r="J128" s="283">
        <v>15</v>
      </c>
      <c r="K128" s="303"/>
    </row>
    <row r="129" spans="2:11" ht="15" customHeight="1">
      <c r="B129" s="301"/>
      <c r="C129" s="283" t="s">
        <v>2814</v>
      </c>
      <c r="D129" s="283"/>
      <c r="E129" s="283"/>
      <c r="F129" s="284" t="s">
        <v>2805</v>
      </c>
      <c r="G129" s="283"/>
      <c r="H129" s="283" t="s">
        <v>2815</v>
      </c>
      <c r="I129" s="283" t="s">
        <v>2801</v>
      </c>
      <c r="J129" s="283">
        <v>20</v>
      </c>
      <c r="K129" s="303"/>
    </row>
    <row r="130" spans="2:11" ht="15" customHeight="1">
      <c r="B130" s="301"/>
      <c r="C130" s="283" t="s">
        <v>2816</v>
      </c>
      <c r="D130" s="283"/>
      <c r="E130" s="283"/>
      <c r="F130" s="284" t="s">
        <v>2805</v>
      </c>
      <c r="G130" s="283"/>
      <c r="H130" s="283" t="s">
        <v>2817</v>
      </c>
      <c r="I130" s="283" t="s">
        <v>2801</v>
      </c>
      <c r="J130" s="283">
        <v>20</v>
      </c>
      <c r="K130" s="303"/>
    </row>
    <row r="131" spans="2:11" ht="15" customHeight="1">
      <c r="B131" s="301"/>
      <c r="C131" s="262" t="s">
        <v>2804</v>
      </c>
      <c r="D131" s="262"/>
      <c r="E131" s="262"/>
      <c r="F131" s="281" t="s">
        <v>2805</v>
      </c>
      <c r="G131" s="262"/>
      <c r="H131" s="262" t="s">
        <v>2838</v>
      </c>
      <c r="I131" s="262" t="s">
        <v>2801</v>
      </c>
      <c r="J131" s="262">
        <v>50</v>
      </c>
      <c r="K131" s="303"/>
    </row>
    <row r="132" spans="2:11" ht="15" customHeight="1">
      <c r="B132" s="301"/>
      <c r="C132" s="262" t="s">
        <v>2818</v>
      </c>
      <c r="D132" s="262"/>
      <c r="E132" s="262"/>
      <c r="F132" s="281" t="s">
        <v>2805</v>
      </c>
      <c r="G132" s="262"/>
      <c r="H132" s="262" t="s">
        <v>2838</v>
      </c>
      <c r="I132" s="262" t="s">
        <v>2801</v>
      </c>
      <c r="J132" s="262">
        <v>50</v>
      </c>
      <c r="K132" s="303"/>
    </row>
    <row r="133" spans="2:11" ht="15" customHeight="1">
      <c r="B133" s="301"/>
      <c r="C133" s="262" t="s">
        <v>2824</v>
      </c>
      <c r="D133" s="262"/>
      <c r="E133" s="262"/>
      <c r="F133" s="281" t="s">
        <v>2805</v>
      </c>
      <c r="G133" s="262"/>
      <c r="H133" s="262" t="s">
        <v>2838</v>
      </c>
      <c r="I133" s="262" t="s">
        <v>2801</v>
      </c>
      <c r="J133" s="262">
        <v>50</v>
      </c>
      <c r="K133" s="303"/>
    </row>
    <row r="134" spans="2:11" ht="15" customHeight="1">
      <c r="B134" s="301"/>
      <c r="C134" s="262" t="s">
        <v>2826</v>
      </c>
      <c r="D134" s="262"/>
      <c r="E134" s="262"/>
      <c r="F134" s="281" t="s">
        <v>2805</v>
      </c>
      <c r="G134" s="262"/>
      <c r="H134" s="262" t="s">
        <v>2838</v>
      </c>
      <c r="I134" s="262" t="s">
        <v>2801</v>
      </c>
      <c r="J134" s="262">
        <v>50</v>
      </c>
      <c r="K134" s="303"/>
    </row>
    <row r="135" spans="2:11" ht="15" customHeight="1">
      <c r="B135" s="301"/>
      <c r="C135" s="262" t="s">
        <v>153</v>
      </c>
      <c r="D135" s="262"/>
      <c r="E135" s="262"/>
      <c r="F135" s="281" t="s">
        <v>2805</v>
      </c>
      <c r="G135" s="262"/>
      <c r="H135" s="262" t="s">
        <v>2851</v>
      </c>
      <c r="I135" s="262" t="s">
        <v>2801</v>
      </c>
      <c r="J135" s="262">
        <v>255</v>
      </c>
      <c r="K135" s="303"/>
    </row>
    <row r="136" spans="2:11" ht="15" customHeight="1">
      <c r="B136" s="301"/>
      <c r="C136" s="262" t="s">
        <v>2828</v>
      </c>
      <c r="D136" s="262"/>
      <c r="E136" s="262"/>
      <c r="F136" s="281" t="s">
        <v>2799</v>
      </c>
      <c r="G136" s="262"/>
      <c r="H136" s="262" t="s">
        <v>2852</v>
      </c>
      <c r="I136" s="262" t="s">
        <v>2830</v>
      </c>
      <c r="J136" s="262"/>
      <c r="K136" s="303"/>
    </row>
    <row r="137" spans="2:11" ht="15" customHeight="1">
      <c r="B137" s="301"/>
      <c r="C137" s="262" t="s">
        <v>2831</v>
      </c>
      <c r="D137" s="262"/>
      <c r="E137" s="262"/>
      <c r="F137" s="281" t="s">
        <v>2799</v>
      </c>
      <c r="G137" s="262"/>
      <c r="H137" s="262" t="s">
        <v>2853</v>
      </c>
      <c r="I137" s="262" t="s">
        <v>2833</v>
      </c>
      <c r="J137" s="262"/>
      <c r="K137" s="303"/>
    </row>
    <row r="138" spans="2:11" ht="15" customHeight="1">
      <c r="B138" s="301"/>
      <c r="C138" s="262" t="s">
        <v>2834</v>
      </c>
      <c r="D138" s="262"/>
      <c r="E138" s="262"/>
      <c r="F138" s="281" t="s">
        <v>2799</v>
      </c>
      <c r="G138" s="262"/>
      <c r="H138" s="262" t="s">
        <v>2834</v>
      </c>
      <c r="I138" s="262" t="s">
        <v>2833</v>
      </c>
      <c r="J138" s="262"/>
      <c r="K138" s="303"/>
    </row>
    <row r="139" spans="2:11" ht="15" customHeight="1">
      <c r="B139" s="301"/>
      <c r="C139" s="262" t="s">
        <v>40</v>
      </c>
      <c r="D139" s="262"/>
      <c r="E139" s="262"/>
      <c r="F139" s="281" t="s">
        <v>2799</v>
      </c>
      <c r="G139" s="262"/>
      <c r="H139" s="262" t="s">
        <v>2854</v>
      </c>
      <c r="I139" s="262" t="s">
        <v>2833</v>
      </c>
      <c r="J139" s="262"/>
      <c r="K139" s="303"/>
    </row>
    <row r="140" spans="2:11" ht="15" customHeight="1">
      <c r="B140" s="301"/>
      <c r="C140" s="262" t="s">
        <v>2855</v>
      </c>
      <c r="D140" s="262"/>
      <c r="E140" s="262"/>
      <c r="F140" s="281" t="s">
        <v>2799</v>
      </c>
      <c r="G140" s="262"/>
      <c r="H140" s="262" t="s">
        <v>2856</v>
      </c>
      <c r="I140" s="262" t="s">
        <v>2833</v>
      </c>
      <c r="J140" s="262"/>
      <c r="K140" s="303"/>
    </row>
    <row r="141" spans="2:11" ht="15" customHeight="1">
      <c r="B141" s="304"/>
      <c r="C141" s="305"/>
      <c r="D141" s="305"/>
      <c r="E141" s="305"/>
      <c r="F141" s="305"/>
      <c r="G141" s="305"/>
      <c r="H141" s="305"/>
      <c r="I141" s="305"/>
      <c r="J141" s="305"/>
      <c r="K141" s="306"/>
    </row>
    <row r="142" spans="2:11" ht="18.75" customHeight="1">
      <c r="B142" s="258"/>
      <c r="C142" s="258"/>
      <c r="D142" s="258"/>
      <c r="E142" s="258"/>
      <c r="F142" s="293"/>
      <c r="G142" s="258"/>
      <c r="H142" s="258"/>
      <c r="I142" s="258"/>
      <c r="J142" s="258"/>
      <c r="K142" s="258"/>
    </row>
    <row r="143" spans="2:11" ht="18.75" customHeight="1">
      <c r="B143" s="268"/>
      <c r="C143" s="268"/>
      <c r="D143" s="268"/>
      <c r="E143" s="268"/>
      <c r="F143" s="268"/>
      <c r="G143" s="268"/>
      <c r="H143" s="268"/>
      <c r="I143" s="268"/>
      <c r="J143" s="268"/>
      <c r="K143" s="268"/>
    </row>
    <row r="144" spans="2:11" ht="7.5" customHeight="1">
      <c r="B144" s="269"/>
      <c r="C144" s="270"/>
      <c r="D144" s="270"/>
      <c r="E144" s="270"/>
      <c r="F144" s="270"/>
      <c r="G144" s="270"/>
      <c r="H144" s="270"/>
      <c r="I144" s="270"/>
      <c r="J144" s="270"/>
      <c r="K144" s="271"/>
    </row>
    <row r="145" spans="2:11" ht="45" customHeight="1">
      <c r="B145" s="272"/>
      <c r="C145" s="377" t="s">
        <v>2857</v>
      </c>
      <c r="D145" s="377"/>
      <c r="E145" s="377"/>
      <c r="F145" s="377"/>
      <c r="G145" s="377"/>
      <c r="H145" s="377"/>
      <c r="I145" s="377"/>
      <c r="J145" s="377"/>
      <c r="K145" s="273"/>
    </row>
    <row r="146" spans="2:11" ht="17.25" customHeight="1">
      <c r="B146" s="272"/>
      <c r="C146" s="274" t="s">
        <v>2793</v>
      </c>
      <c r="D146" s="274"/>
      <c r="E146" s="274"/>
      <c r="F146" s="274" t="s">
        <v>2794</v>
      </c>
      <c r="G146" s="275"/>
      <c r="H146" s="274" t="s">
        <v>148</v>
      </c>
      <c r="I146" s="274" t="s">
        <v>59</v>
      </c>
      <c r="J146" s="274" t="s">
        <v>2795</v>
      </c>
      <c r="K146" s="273"/>
    </row>
    <row r="147" spans="2:11" ht="17.25" customHeight="1">
      <c r="B147" s="272"/>
      <c r="C147" s="276" t="s">
        <v>2796</v>
      </c>
      <c r="D147" s="276"/>
      <c r="E147" s="276"/>
      <c r="F147" s="277" t="s">
        <v>2797</v>
      </c>
      <c r="G147" s="278"/>
      <c r="H147" s="276"/>
      <c r="I147" s="276"/>
      <c r="J147" s="276" t="s">
        <v>2798</v>
      </c>
      <c r="K147" s="273"/>
    </row>
    <row r="148" spans="2:11" ht="5.25" customHeight="1">
      <c r="B148" s="282"/>
      <c r="C148" s="279"/>
      <c r="D148" s="279"/>
      <c r="E148" s="279"/>
      <c r="F148" s="279"/>
      <c r="G148" s="280"/>
      <c r="H148" s="279"/>
      <c r="I148" s="279"/>
      <c r="J148" s="279"/>
      <c r="K148" s="303"/>
    </row>
    <row r="149" spans="2:11" ht="15" customHeight="1">
      <c r="B149" s="282"/>
      <c r="C149" s="307" t="s">
        <v>2802</v>
      </c>
      <c r="D149" s="262"/>
      <c r="E149" s="262"/>
      <c r="F149" s="308" t="s">
        <v>2799</v>
      </c>
      <c r="G149" s="262"/>
      <c r="H149" s="307" t="s">
        <v>2838</v>
      </c>
      <c r="I149" s="307" t="s">
        <v>2801</v>
      </c>
      <c r="J149" s="307">
        <v>120</v>
      </c>
      <c r="K149" s="303"/>
    </row>
    <row r="150" spans="2:11" ht="15" customHeight="1">
      <c r="B150" s="282"/>
      <c r="C150" s="307" t="s">
        <v>2847</v>
      </c>
      <c r="D150" s="262"/>
      <c r="E150" s="262"/>
      <c r="F150" s="308" t="s">
        <v>2799</v>
      </c>
      <c r="G150" s="262"/>
      <c r="H150" s="307" t="s">
        <v>2858</v>
      </c>
      <c r="I150" s="307" t="s">
        <v>2801</v>
      </c>
      <c r="J150" s="307" t="s">
        <v>2849</v>
      </c>
      <c r="K150" s="303"/>
    </row>
    <row r="151" spans="2:11" ht="15" customHeight="1">
      <c r="B151" s="282"/>
      <c r="C151" s="307" t="s">
        <v>2748</v>
      </c>
      <c r="D151" s="262"/>
      <c r="E151" s="262"/>
      <c r="F151" s="308" t="s">
        <v>2799</v>
      </c>
      <c r="G151" s="262"/>
      <c r="H151" s="307" t="s">
        <v>2859</v>
      </c>
      <c r="I151" s="307" t="s">
        <v>2801</v>
      </c>
      <c r="J151" s="307" t="s">
        <v>2849</v>
      </c>
      <c r="K151" s="303"/>
    </row>
    <row r="152" spans="2:11" ht="15" customHeight="1">
      <c r="B152" s="282"/>
      <c r="C152" s="307" t="s">
        <v>2804</v>
      </c>
      <c r="D152" s="262"/>
      <c r="E152" s="262"/>
      <c r="F152" s="308" t="s">
        <v>2805</v>
      </c>
      <c r="G152" s="262"/>
      <c r="H152" s="307" t="s">
        <v>2838</v>
      </c>
      <c r="I152" s="307" t="s">
        <v>2801</v>
      </c>
      <c r="J152" s="307">
        <v>50</v>
      </c>
      <c r="K152" s="303"/>
    </row>
    <row r="153" spans="2:11" ht="15" customHeight="1">
      <c r="B153" s="282"/>
      <c r="C153" s="307" t="s">
        <v>2807</v>
      </c>
      <c r="D153" s="262"/>
      <c r="E153" s="262"/>
      <c r="F153" s="308" t="s">
        <v>2799</v>
      </c>
      <c r="G153" s="262"/>
      <c r="H153" s="307" t="s">
        <v>2838</v>
      </c>
      <c r="I153" s="307" t="s">
        <v>2809</v>
      </c>
      <c r="J153" s="307"/>
      <c r="K153" s="303"/>
    </row>
    <row r="154" spans="2:11" ht="15" customHeight="1">
      <c r="B154" s="282"/>
      <c r="C154" s="307" t="s">
        <v>2818</v>
      </c>
      <c r="D154" s="262"/>
      <c r="E154" s="262"/>
      <c r="F154" s="308" t="s">
        <v>2805</v>
      </c>
      <c r="G154" s="262"/>
      <c r="H154" s="307" t="s">
        <v>2838</v>
      </c>
      <c r="I154" s="307" t="s">
        <v>2801</v>
      </c>
      <c r="J154" s="307">
        <v>50</v>
      </c>
      <c r="K154" s="303"/>
    </row>
    <row r="155" spans="2:11" ht="15" customHeight="1">
      <c r="B155" s="282"/>
      <c r="C155" s="307" t="s">
        <v>2826</v>
      </c>
      <c r="D155" s="262"/>
      <c r="E155" s="262"/>
      <c r="F155" s="308" t="s">
        <v>2805</v>
      </c>
      <c r="G155" s="262"/>
      <c r="H155" s="307" t="s">
        <v>2838</v>
      </c>
      <c r="I155" s="307" t="s">
        <v>2801</v>
      </c>
      <c r="J155" s="307">
        <v>50</v>
      </c>
      <c r="K155" s="303"/>
    </row>
    <row r="156" spans="2:11" ht="15" customHeight="1">
      <c r="B156" s="282"/>
      <c r="C156" s="307" t="s">
        <v>2824</v>
      </c>
      <c r="D156" s="262"/>
      <c r="E156" s="262"/>
      <c r="F156" s="308" t="s">
        <v>2805</v>
      </c>
      <c r="G156" s="262"/>
      <c r="H156" s="307" t="s">
        <v>2838</v>
      </c>
      <c r="I156" s="307" t="s">
        <v>2801</v>
      </c>
      <c r="J156" s="307">
        <v>50</v>
      </c>
      <c r="K156" s="303"/>
    </row>
    <row r="157" spans="2:11" ht="15" customHeight="1">
      <c r="B157" s="282"/>
      <c r="C157" s="307" t="s">
        <v>98</v>
      </c>
      <c r="D157" s="262"/>
      <c r="E157" s="262"/>
      <c r="F157" s="308" t="s">
        <v>2799</v>
      </c>
      <c r="G157" s="262"/>
      <c r="H157" s="307" t="s">
        <v>2860</v>
      </c>
      <c r="I157" s="307" t="s">
        <v>2801</v>
      </c>
      <c r="J157" s="307" t="s">
        <v>2861</v>
      </c>
      <c r="K157" s="303"/>
    </row>
    <row r="158" spans="2:11" ht="15" customHeight="1">
      <c r="B158" s="282"/>
      <c r="C158" s="307" t="s">
        <v>2862</v>
      </c>
      <c r="D158" s="262"/>
      <c r="E158" s="262"/>
      <c r="F158" s="308" t="s">
        <v>2799</v>
      </c>
      <c r="G158" s="262"/>
      <c r="H158" s="307" t="s">
        <v>2863</v>
      </c>
      <c r="I158" s="307" t="s">
        <v>2833</v>
      </c>
      <c r="J158" s="307"/>
      <c r="K158" s="303"/>
    </row>
    <row r="159" spans="2:11" ht="15" customHeight="1">
      <c r="B159" s="309"/>
      <c r="C159" s="291"/>
      <c r="D159" s="291"/>
      <c r="E159" s="291"/>
      <c r="F159" s="291"/>
      <c r="G159" s="291"/>
      <c r="H159" s="291"/>
      <c r="I159" s="291"/>
      <c r="J159" s="291"/>
      <c r="K159" s="310"/>
    </row>
    <row r="160" spans="2:11" ht="18.75" customHeight="1">
      <c r="B160" s="258"/>
      <c r="C160" s="262"/>
      <c r="D160" s="262"/>
      <c r="E160" s="262"/>
      <c r="F160" s="281"/>
      <c r="G160" s="262"/>
      <c r="H160" s="262"/>
      <c r="I160" s="262"/>
      <c r="J160" s="262"/>
      <c r="K160" s="258"/>
    </row>
    <row r="161" spans="2:11" ht="18.75" customHeight="1">
      <c r="B161" s="268"/>
      <c r="C161" s="268"/>
      <c r="D161" s="268"/>
      <c r="E161" s="268"/>
      <c r="F161" s="268"/>
      <c r="G161" s="268"/>
      <c r="H161" s="268"/>
      <c r="I161" s="268"/>
      <c r="J161" s="268"/>
      <c r="K161" s="268"/>
    </row>
    <row r="162" spans="2:11" ht="7.5" customHeight="1">
      <c r="B162" s="250"/>
      <c r="C162" s="251"/>
      <c r="D162" s="251"/>
      <c r="E162" s="251"/>
      <c r="F162" s="251"/>
      <c r="G162" s="251"/>
      <c r="H162" s="251"/>
      <c r="I162" s="251"/>
      <c r="J162" s="251"/>
      <c r="K162" s="252"/>
    </row>
    <row r="163" spans="2:11" ht="45" customHeight="1">
      <c r="B163" s="253"/>
      <c r="C163" s="376" t="s">
        <v>2864</v>
      </c>
      <c r="D163" s="376"/>
      <c r="E163" s="376"/>
      <c r="F163" s="376"/>
      <c r="G163" s="376"/>
      <c r="H163" s="376"/>
      <c r="I163" s="376"/>
      <c r="J163" s="376"/>
      <c r="K163" s="254"/>
    </row>
    <row r="164" spans="2:11" ht="17.25" customHeight="1">
      <c r="B164" s="253"/>
      <c r="C164" s="274" t="s">
        <v>2793</v>
      </c>
      <c r="D164" s="274"/>
      <c r="E164" s="274"/>
      <c r="F164" s="274" t="s">
        <v>2794</v>
      </c>
      <c r="G164" s="311"/>
      <c r="H164" s="312" t="s">
        <v>148</v>
      </c>
      <c r="I164" s="312" t="s">
        <v>59</v>
      </c>
      <c r="J164" s="274" t="s">
        <v>2795</v>
      </c>
      <c r="K164" s="254"/>
    </row>
    <row r="165" spans="2:11" ht="17.25" customHeight="1">
      <c r="B165" s="255"/>
      <c r="C165" s="276" t="s">
        <v>2796</v>
      </c>
      <c r="D165" s="276"/>
      <c r="E165" s="276"/>
      <c r="F165" s="277" t="s">
        <v>2797</v>
      </c>
      <c r="G165" s="313"/>
      <c r="H165" s="314"/>
      <c r="I165" s="314"/>
      <c r="J165" s="276" t="s">
        <v>2798</v>
      </c>
      <c r="K165" s="256"/>
    </row>
    <row r="166" spans="2:11" ht="5.25" customHeight="1">
      <c r="B166" s="282"/>
      <c r="C166" s="279"/>
      <c r="D166" s="279"/>
      <c r="E166" s="279"/>
      <c r="F166" s="279"/>
      <c r="G166" s="280"/>
      <c r="H166" s="279"/>
      <c r="I166" s="279"/>
      <c r="J166" s="279"/>
      <c r="K166" s="303"/>
    </row>
    <row r="167" spans="2:11" ht="15" customHeight="1">
      <c r="B167" s="282"/>
      <c r="C167" s="262" t="s">
        <v>2802</v>
      </c>
      <c r="D167" s="262"/>
      <c r="E167" s="262"/>
      <c r="F167" s="281" t="s">
        <v>2799</v>
      </c>
      <c r="G167" s="262"/>
      <c r="H167" s="262" t="s">
        <v>2838</v>
      </c>
      <c r="I167" s="262" t="s">
        <v>2801</v>
      </c>
      <c r="J167" s="262">
        <v>120</v>
      </c>
      <c r="K167" s="303"/>
    </row>
    <row r="168" spans="2:11" ht="15" customHeight="1">
      <c r="B168" s="282"/>
      <c r="C168" s="262" t="s">
        <v>2847</v>
      </c>
      <c r="D168" s="262"/>
      <c r="E168" s="262"/>
      <c r="F168" s="281" t="s">
        <v>2799</v>
      </c>
      <c r="G168" s="262"/>
      <c r="H168" s="262" t="s">
        <v>2848</v>
      </c>
      <c r="I168" s="262" t="s">
        <v>2801</v>
      </c>
      <c r="J168" s="262" t="s">
        <v>2849</v>
      </c>
      <c r="K168" s="303"/>
    </row>
    <row r="169" spans="2:11" ht="15" customHeight="1">
      <c r="B169" s="282"/>
      <c r="C169" s="262" t="s">
        <v>2748</v>
      </c>
      <c r="D169" s="262"/>
      <c r="E169" s="262"/>
      <c r="F169" s="281" t="s">
        <v>2799</v>
      </c>
      <c r="G169" s="262"/>
      <c r="H169" s="262" t="s">
        <v>2865</v>
      </c>
      <c r="I169" s="262" t="s">
        <v>2801</v>
      </c>
      <c r="J169" s="262" t="s">
        <v>2849</v>
      </c>
      <c r="K169" s="303"/>
    </row>
    <row r="170" spans="2:11" ht="15" customHeight="1">
      <c r="B170" s="282"/>
      <c r="C170" s="262" t="s">
        <v>2804</v>
      </c>
      <c r="D170" s="262"/>
      <c r="E170" s="262"/>
      <c r="F170" s="281" t="s">
        <v>2805</v>
      </c>
      <c r="G170" s="262"/>
      <c r="H170" s="262" t="s">
        <v>2865</v>
      </c>
      <c r="I170" s="262" t="s">
        <v>2801</v>
      </c>
      <c r="J170" s="262">
        <v>50</v>
      </c>
      <c r="K170" s="303"/>
    </row>
    <row r="171" spans="2:11" ht="15" customHeight="1">
      <c r="B171" s="282"/>
      <c r="C171" s="262" t="s">
        <v>2807</v>
      </c>
      <c r="D171" s="262"/>
      <c r="E171" s="262"/>
      <c r="F171" s="281" t="s">
        <v>2799</v>
      </c>
      <c r="G171" s="262"/>
      <c r="H171" s="262" t="s">
        <v>2865</v>
      </c>
      <c r="I171" s="262" t="s">
        <v>2809</v>
      </c>
      <c r="J171" s="262"/>
      <c r="K171" s="303"/>
    </row>
    <row r="172" spans="2:11" ht="15" customHeight="1">
      <c r="B172" s="282"/>
      <c r="C172" s="262" t="s">
        <v>2818</v>
      </c>
      <c r="D172" s="262"/>
      <c r="E172" s="262"/>
      <c r="F172" s="281" t="s">
        <v>2805</v>
      </c>
      <c r="G172" s="262"/>
      <c r="H172" s="262" t="s">
        <v>2865</v>
      </c>
      <c r="I172" s="262" t="s">
        <v>2801</v>
      </c>
      <c r="J172" s="262">
        <v>50</v>
      </c>
      <c r="K172" s="303"/>
    </row>
    <row r="173" spans="2:11" ht="15" customHeight="1">
      <c r="B173" s="282"/>
      <c r="C173" s="262" t="s">
        <v>2826</v>
      </c>
      <c r="D173" s="262"/>
      <c r="E173" s="262"/>
      <c r="F173" s="281" t="s">
        <v>2805</v>
      </c>
      <c r="G173" s="262"/>
      <c r="H173" s="262" t="s">
        <v>2865</v>
      </c>
      <c r="I173" s="262" t="s">
        <v>2801</v>
      </c>
      <c r="J173" s="262">
        <v>50</v>
      </c>
      <c r="K173" s="303"/>
    </row>
    <row r="174" spans="2:11" ht="15" customHeight="1">
      <c r="B174" s="282"/>
      <c r="C174" s="262" t="s">
        <v>2824</v>
      </c>
      <c r="D174" s="262"/>
      <c r="E174" s="262"/>
      <c r="F174" s="281" t="s">
        <v>2805</v>
      </c>
      <c r="G174" s="262"/>
      <c r="H174" s="262" t="s">
        <v>2865</v>
      </c>
      <c r="I174" s="262" t="s">
        <v>2801</v>
      </c>
      <c r="J174" s="262">
        <v>50</v>
      </c>
      <c r="K174" s="303"/>
    </row>
    <row r="175" spans="2:11" ht="15" customHeight="1">
      <c r="B175" s="282"/>
      <c r="C175" s="262" t="s">
        <v>147</v>
      </c>
      <c r="D175" s="262"/>
      <c r="E175" s="262"/>
      <c r="F175" s="281" t="s">
        <v>2799</v>
      </c>
      <c r="G175" s="262"/>
      <c r="H175" s="262" t="s">
        <v>2866</v>
      </c>
      <c r="I175" s="262" t="s">
        <v>2867</v>
      </c>
      <c r="J175" s="262"/>
      <c r="K175" s="303"/>
    </row>
    <row r="176" spans="2:11" ht="15" customHeight="1">
      <c r="B176" s="282"/>
      <c r="C176" s="262" t="s">
        <v>59</v>
      </c>
      <c r="D176" s="262"/>
      <c r="E176" s="262"/>
      <c r="F176" s="281" t="s">
        <v>2799</v>
      </c>
      <c r="G176" s="262"/>
      <c r="H176" s="262" t="s">
        <v>2868</v>
      </c>
      <c r="I176" s="262" t="s">
        <v>2869</v>
      </c>
      <c r="J176" s="262">
        <v>1</v>
      </c>
      <c r="K176" s="303"/>
    </row>
    <row r="177" spans="2:11" ht="15" customHeight="1">
      <c r="B177" s="282"/>
      <c r="C177" s="262" t="s">
        <v>55</v>
      </c>
      <c r="D177" s="262"/>
      <c r="E177" s="262"/>
      <c r="F177" s="281" t="s">
        <v>2799</v>
      </c>
      <c r="G177" s="262"/>
      <c r="H177" s="262" t="s">
        <v>2870</v>
      </c>
      <c r="I177" s="262" t="s">
        <v>2801</v>
      </c>
      <c r="J177" s="262">
        <v>20</v>
      </c>
      <c r="K177" s="303"/>
    </row>
    <row r="178" spans="2:11" ht="15" customHeight="1">
      <c r="B178" s="282"/>
      <c r="C178" s="262" t="s">
        <v>148</v>
      </c>
      <c r="D178" s="262"/>
      <c r="E178" s="262"/>
      <c r="F178" s="281" t="s">
        <v>2799</v>
      </c>
      <c r="G178" s="262"/>
      <c r="H178" s="262" t="s">
        <v>2871</v>
      </c>
      <c r="I178" s="262" t="s">
        <v>2801</v>
      </c>
      <c r="J178" s="262">
        <v>255</v>
      </c>
      <c r="K178" s="303"/>
    </row>
    <row r="179" spans="2:11" ht="15" customHeight="1">
      <c r="B179" s="282"/>
      <c r="C179" s="262" t="s">
        <v>149</v>
      </c>
      <c r="D179" s="262"/>
      <c r="E179" s="262"/>
      <c r="F179" s="281" t="s">
        <v>2799</v>
      </c>
      <c r="G179" s="262"/>
      <c r="H179" s="262" t="s">
        <v>2764</v>
      </c>
      <c r="I179" s="262" t="s">
        <v>2801</v>
      </c>
      <c r="J179" s="262">
        <v>10</v>
      </c>
      <c r="K179" s="303"/>
    </row>
    <row r="180" spans="2:11" ht="15" customHeight="1">
      <c r="B180" s="282"/>
      <c r="C180" s="262" t="s">
        <v>150</v>
      </c>
      <c r="D180" s="262"/>
      <c r="E180" s="262"/>
      <c r="F180" s="281" t="s">
        <v>2799</v>
      </c>
      <c r="G180" s="262"/>
      <c r="H180" s="262" t="s">
        <v>2872</v>
      </c>
      <c r="I180" s="262" t="s">
        <v>2833</v>
      </c>
      <c r="J180" s="262"/>
      <c r="K180" s="303"/>
    </row>
    <row r="181" spans="2:11" ht="15" customHeight="1">
      <c r="B181" s="282"/>
      <c r="C181" s="262" t="s">
        <v>2873</v>
      </c>
      <c r="D181" s="262"/>
      <c r="E181" s="262"/>
      <c r="F181" s="281" t="s">
        <v>2799</v>
      </c>
      <c r="G181" s="262"/>
      <c r="H181" s="262" t="s">
        <v>2874</v>
      </c>
      <c r="I181" s="262" t="s">
        <v>2833</v>
      </c>
      <c r="J181" s="262"/>
      <c r="K181" s="303"/>
    </row>
    <row r="182" spans="2:11" ht="15" customHeight="1">
      <c r="B182" s="282"/>
      <c r="C182" s="262" t="s">
        <v>2862</v>
      </c>
      <c r="D182" s="262"/>
      <c r="E182" s="262"/>
      <c r="F182" s="281" t="s">
        <v>2799</v>
      </c>
      <c r="G182" s="262"/>
      <c r="H182" s="262" t="s">
        <v>2875</v>
      </c>
      <c r="I182" s="262" t="s">
        <v>2833</v>
      </c>
      <c r="J182" s="262"/>
      <c r="K182" s="303"/>
    </row>
    <row r="183" spans="2:11" ht="15" customHeight="1">
      <c r="B183" s="282"/>
      <c r="C183" s="262" t="s">
        <v>152</v>
      </c>
      <c r="D183" s="262"/>
      <c r="E183" s="262"/>
      <c r="F183" s="281" t="s">
        <v>2805</v>
      </c>
      <c r="G183" s="262"/>
      <c r="H183" s="262" t="s">
        <v>2876</v>
      </c>
      <c r="I183" s="262" t="s">
        <v>2801</v>
      </c>
      <c r="J183" s="262">
        <v>50</v>
      </c>
      <c r="K183" s="303"/>
    </row>
    <row r="184" spans="2:11" ht="15" customHeight="1">
      <c r="B184" s="282"/>
      <c r="C184" s="262" t="s">
        <v>2877</v>
      </c>
      <c r="D184" s="262"/>
      <c r="E184" s="262"/>
      <c r="F184" s="281" t="s">
        <v>2805</v>
      </c>
      <c r="G184" s="262"/>
      <c r="H184" s="262" t="s">
        <v>2878</v>
      </c>
      <c r="I184" s="262" t="s">
        <v>2879</v>
      </c>
      <c r="J184" s="262"/>
      <c r="K184" s="303"/>
    </row>
    <row r="185" spans="2:11" ht="15" customHeight="1">
      <c r="B185" s="282"/>
      <c r="C185" s="262" t="s">
        <v>2880</v>
      </c>
      <c r="D185" s="262"/>
      <c r="E185" s="262"/>
      <c r="F185" s="281" t="s">
        <v>2805</v>
      </c>
      <c r="G185" s="262"/>
      <c r="H185" s="262" t="s">
        <v>2881</v>
      </c>
      <c r="I185" s="262" t="s">
        <v>2879</v>
      </c>
      <c r="J185" s="262"/>
      <c r="K185" s="303"/>
    </row>
    <row r="186" spans="2:11" ht="15" customHeight="1">
      <c r="B186" s="282"/>
      <c r="C186" s="262" t="s">
        <v>2882</v>
      </c>
      <c r="D186" s="262"/>
      <c r="E186" s="262"/>
      <c r="F186" s="281" t="s">
        <v>2805</v>
      </c>
      <c r="G186" s="262"/>
      <c r="H186" s="262" t="s">
        <v>2883</v>
      </c>
      <c r="I186" s="262" t="s">
        <v>2879</v>
      </c>
      <c r="J186" s="262"/>
      <c r="K186" s="303"/>
    </row>
    <row r="187" spans="2:11" ht="15" customHeight="1">
      <c r="B187" s="282"/>
      <c r="C187" s="315" t="s">
        <v>2884</v>
      </c>
      <c r="D187" s="262"/>
      <c r="E187" s="262"/>
      <c r="F187" s="281" t="s">
        <v>2805</v>
      </c>
      <c r="G187" s="262"/>
      <c r="H187" s="262" t="s">
        <v>2885</v>
      </c>
      <c r="I187" s="262" t="s">
        <v>2886</v>
      </c>
      <c r="J187" s="316" t="s">
        <v>2887</v>
      </c>
      <c r="K187" s="303"/>
    </row>
    <row r="188" spans="2:11" ht="15" customHeight="1">
      <c r="B188" s="282"/>
      <c r="C188" s="267" t="s">
        <v>44</v>
      </c>
      <c r="D188" s="262"/>
      <c r="E188" s="262"/>
      <c r="F188" s="281" t="s">
        <v>2799</v>
      </c>
      <c r="G188" s="262"/>
      <c r="H188" s="258" t="s">
        <v>2888</v>
      </c>
      <c r="I188" s="262" t="s">
        <v>2889</v>
      </c>
      <c r="J188" s="262"/>
      <c r="K188" s="303"/>
    </row>
    <row r="189" spans="2:11" ht="15" customHeight="1">
      <c r="B189" s="282"/>
      <c r="C189" s="267" t="s">
        <v>2890</v>
      </c>
      <c r="D189" s="262"/>
      <c r="E189" s="262"/>
      <c r="F189" s="281" t="s">
        <v>2799</v>
      </c>
      <c r="G189" s="262"/>
      <c r="H189" s="262" t="s">
        <v>2891</v>
      </c>
      <c r="I189" s="262" t="s">
        <v>2833</v>
      </c>
      <c r="J189" s="262"/>
      <c r="K189" s="303"/>
    </row>
    <row r="190" spans="2:11" ht="15" customHeight="1">
      <c r="B190" s="282"/>
      <c r="C190" s="267" t="s">
        <v>2892</v>
      </c>
      <c r="D190" s="262"/>
      <c r="E190" s="262"/>
      <c r="F190" s="281" t="s">
        <v>2799</v>
      </c>
      <c r="G190" s="262"/>
      <c r="H190" s="262" t="s">
        <v>2893</v>
      </c>
      <c r="I190" s="262" t="s">
        <v>2833</v>
      </c>
      <c r="J190" s="262"/>
      <c r="K190" s="303"/>
    </row>
    <row r="191" spans="2:11" ht="15" customHeight="1">
      <c r="B191" s="282"/>
      <c r="C191" s="267" t="s">
        <v>2894</v>
      </c>
      <c r="D191" s="262"/>
      <c r="E191" s="262"/>
      <c r="F191" s="281" t="s">
        <v>2805</v>
      </c>
      <c r="G191" s="262"/>
      <c r="H191" s="262" t="s">
        <v>2895</v>
      </c>
      <c r="I191" s="262" t="s">
        <v>2833</v>
      </c>
      <c r="J191" s="262"/>
      <c r="K191" s="303"/>
    </row>
    <row r="192" spans="2:11" ht="15" customHeight="1">
      <c r="B192" s="309"/>
      <c r="C192" s="317"/>
      <c r="D192" s="291"/>
      <c r="E192" s="291"/>
      <c r="F192" s="291"/>
      <c r="G192" s="291"/>
      <c r="H192" s="291"/>
      <c r="I192" s="291"/>
      <c r="J192" s="291"/>
      <c r="K192" s="310"/>
    </row>
    <row r="193" spans="2:11" ht="18.75" customHeight="1">
      <c r="B193" s="258"/>
      <c r="C193" s="262"/>
      <c r="D193" s="262"/>
      <c r="E193" s="262"/>
      <c r="F193" s="281"/>
      <c r="G193" s="262"/>
      <c r="H193" s="262"/>
      <c r="I193" s="262"/>
      <c r="J193" s="262"/>
      <c r="K193" s="258"/>
    </row>
    <row r="194" spans="2:11" ht="18.75" customHeight="1">
      <c r="B194" s="258"/>
      <c r="C194" s="262"/>
      <c r="D194" s="262"/>
      <c r="E194" s="262"/>
      <c r="F194" s="281"/>
      <c r="G194" s="262"/>
      <c r="H194" s="262"/>
      <c r="I194" s="262"/>
      <c r="J194" s="262"/>
      <c r="K194" s="258"/>
    </row>
    <row r="195" spans="2:11" ht="18.75" customHeight="1">
      <c r="B195" s="268"/>
      <c r="C195" s="268"/>
      <c r="D195" s="268"/>
      <c r="E195" s="268"/>
      <c r="F195" s="268"/>
      <c r="G195" s="268"/>
      <c r="H195" s="268"/>
      <c r="I195" s="268"/>
      <c r="J195" s="268"/>
      <c r="K195" s="268"/>
    </row>
    <row r="196" spans="2:11">
      <c r="B196" s="250"/>
      <c r="C196" s="251"/>
      <c r="D196" s="251"/>
      <c r="E196" s="251"/>
      <c r="F196" s="251"/>
      <c r="G196" s="251"/>
      <c r="H196" s="251"/>
      <c r="I196" s="251"/>
      <c r="J196" s="251"/>
      <c r="K196" s="252"/>
    </row>
    <row r="197" spans="2:11" ht="21">
      <c r="B197" s="253"/>
      <c r="C197" s="376" t="s">
        <v>2896</v>
      </c>
      <c r="D197" s="376"/>
      <c r="E197" s="376"/>
      <c r="F197" s="376"/>
      <c r="G197" s="376"/>
      <c r="H197" s="376"/>
      <c r="I197" s="376"/>
      <c r="J197" s="376"/>
      <c r="K197" s="254"/>
    </row>
    <row r="198" spans="2:11" ht="25.5" customHeight="1">
      <c r="B198" s="253"/>
      <c r="C198" s="318" t="s">
        <v>2897</v>
      </c>
      <c r="D198" s="318"/>
      <c r="E198" s="318"/>
      <c r="F198" s="318" t="s">
        <v>2898</v>
      </c>
      <c r="G198" s="319"/>
      <c r="H198" s="375" t="s">
        <v>2899</v>
      </c>
      <c r="I198" s="375"/>
      <c r="J198" s="375"/>
      <c r="K198" s="254"/>
    </row>
    <row r="199" spans="2:11" ht="5.25" customHeight="1">
      <c r="B199" s="282"/>
      <c r="C199" s="279"/>
      <c r="D199" s="279"/>
      <c r="E199" s="279"/>
      <c r="F199" s="279"/>
      <c r="G199" s="262"/>
      <c r="H199" s="279"/>
      <c r="I199" s="279"/>
      <c r="J199" s="279"/>
      <c r="K199" s="303"/>
    </row>
    <row r="200" spans="2:11" ht="15" customHeight="1">
      <c r="B200" s="282"/>
      <c r="C200" s="262" t="s">
        <v>2889</v>
      </c>
      <c r="D200" s="262"/>
      <c r="E200" s="262"/>
      <c r="F200" s="281" t="s">
        <v>45</v>
      </c>
      <c r="G200" s="262"/>
      <c r="H200" s="373" t="s">
        <v>2900</v>
      </c>
      <c r="I200" s="373"/>
      <c r="J200" s="373"/>
      <c r="K200" s="303"/>
    </row>
    <row r="201" spans="2:11" ht="15" customHeight="1">
      <c r="B201" s="282"/>
      <c r="C201" s="288"/>
      <c r="D201" s="262"/>
      <c r="E201" s="262"/>
      <c r="F201" s="281" t="s">
        <v>46</v>
      </c>
      <c r="G201" s="262"/>
      <c r="H201" s="373" t="s">
        <v>2901</v>
      </c>
      <c r="I201" s="373"/>
      <c r="J201" s="373"/>
      <c r="K201" s="303"/>
    </row>
    <row r="202" spans="2:11" ht="15" customHeight="1">
      <c r="B202" s="282"/>
      <c r="C202" s="288"/>
      <c r="D202" s="262"/>
      <c r="E202" s="262"/>
      <c r="F202" s="281" t="s">
        <v>49</v>
      </c>
      <c r="G202" s="262"/>
      <c r="H202" s="373" t="s">
        <v>2902</v>
      </c>
      <c r="I202" s="373"/>
      <c r="J202" s="373"/>
      <c r="K202" s="303"/>
    </row>
    <row r="203" spans="2:11" ht="15" customHeight="1">
      <c r="B203" s="282"/>
      <c r="C203" s="262"/>
      <c r="D203" s="262"/>
      <c r="E203" s="262"/>
      <c r="F203" s="281" t="s">
        <v>47</v>
      </c>
      <c r="G203" s="262"/>
      <c r="H203" s="373" t="s">
        <v>2903</v>
      </c>
      <c r="I203" s="373"/>
      <c r="J203" s="373"/>
      <c r="K203" s="303"/>
    </row>
    <row r="204" spans="2:11" ht="15" customHeight="1">
      <c r="B204" s="282"/>
      <c r="C204" s="262"/>
      <c r="D204" s="262"/>
      <c r="E204" s="262"/>
      <c r="F204" s="281" t="s">
        <v>48</v>
      </c>
      <c r="G204" s="262"/>
      <c r="H204" s="373" t="s">
        <v>2904</v>
      </c>
      <c r="I204" s="373"/>
      <c r="J204" s="373"/>
      <c r="K204" s="303"/>
    </row>
    <row r="205" spans="2:11" ht="15" customHeight="1">
      <c r="B205" s="282"/>
      <c r="C205" s="262"/>
      <c r="D205" s="262"/>
      <c r="E205" s="262"/>
      <c r="F205" s="281"/>
      <c r="G205" s="262"/>
      <c r="H205" s="262"/>
      <c r="I205" s="262"/>
      <c r="J205" s="262"/>
      <c r="K205" s="303"/>
    </row>
    <row r="206" spans="2:11" ht="15" customHeight="1">
      <c r="B206" s="282"/>
      <c r="C206" s="262" t="s">
        <v>2845</v>
      </c>
      <c r="D206" s="262"/>
      <c r="E206" s="262"/>
      <c r="F206" s="281" t="s">
        <v>81</v>
      </c>
      <c r="G206" s="262"/>
      <c r="H206" s="373" t="s">
        <v>80</v>
      </c>
      <c r="I206" s="373"/>
      <c r="J206" s="373"/>
      <c r="K206" s="303"/>
    </row>
    <row r="207" spans="2:11" ht="15" customHeight="1">
      <c r="B207" s="282"/>
      <c r="C207" s="288"/>
      <c r="D207" s="262"/>
      <c r="E207" s="262"/>
      <c r="F207" s="281" t="s">
        <v>2744</v>
      </c>
      <c r="G207" s="262"/>
      <c r="H207" s="373" t="s">
        <v>2745</v>
      </c>
      <c r="I207" s="373"/>
      <c r="J207" s="373"/>
      <c r="K207" s="303"/>
    </row>
    <row r="208" spans="2:11" ht="15" customHeight="1">
      <c r="B208" s="282"/>
      <c r="C208" s="262"/>
      <c r="D208" s="262"/>
      <c r="E208" s="262"/>
      <c r="F208" s="281" t="s">
        <v>2742</v>
      </c>
      <c r="G208" s="262"/>
      <c r="H208" s="373" t="s">
        <v>2905</v>
      </c>
      <c r="I208" s="373"/>
      <c r="J208" s="373"/>
      <c r="K208" s="303"/>
    </row>
    <row r="209" spans="2:11" ht="15" customHeight="1">
      <c r="B209" s="320"/>
      <c r="C209" s="288"/>
      <c r="D209" s="288"/>
      <c r="E209" s="288"/>
      <c r="F209" s="281" t="s">
        <v>87</v>
      </c>
      <c r="G209" s="267"/>
      <c r="H209" s="374" t="s">
        <v>86</v>
      </c>
      <c r="I209" s="374"/>
      <c r="J209" s="374"/>
      <c r="K209" s="321"/>
    </row>
    <row r="210" spans="2:11" ht="15" customHeight="1">
      <c r="B210" s="320"/>
      <c r="C210" s="288"/>
      <c r="D210" s="288"/>
      <c r="E210" s="288"/>
      <c r="F210" s="281" t="s">
        <v>2746</v>
      </c>
      <c r="G210" s="267"/>
      <c r="H210" s="374" t="s">
        <v>2906</v>
      </c>
      <c r="I210" s="374"/>
      <c r="J210" s="374"/>
      <c r="K210" s="321"/>
    </row>
    <row r="211" spans="2:11" ht="15" customHeight="1">
      <c r="B211" s="320"/>
      <c r="C211" s="288"/>
      <c r="D211" s="288"/>
      <c r="E211" s="288"/>
      <c r="F211" s="322"/>
      <c r="G211" s="267"/>
      <c r="H211" s="323"/>
      <c r="I211" s="323"/>
      <c r="J211" s="323"/>
      <c r="K211" s="321"/>
    </row>
    <row r="212" spans="2:11" ht="15" customHeight="1">
      <c r="B212" s="320"/>
      <c r="C212" s="262" t="s">
        <v>2869</v>
      </c>
      <c r="D212" s="288"/>
      <c r="E212" s="288"/>
      <c r="F212" s="281">
        <v>1</v>
      </c>
      <c r="G212" s="267"/>
      <c r="H212" s="374" t="s">
        <v>2907</v>
      </c>
      <c r="I212" s="374"/>
      <c r="J212" s="374"/>
      <c r="K212" s="321"/>
    </row>
    <row r="213" spans="2:11" ht="15" customHeight="1">
      <c r="B213" s="320"/>
      <c r="C213" s="288"/>
      <c r="D213" s="288"/>
      <c r="E213" s="288"/>
      <c r="F213" s="281">
        <v>2</v>
      </c>
      <c r="G213" s="267"/>
      <c r="H213" s="374" t="s">
        <v>2908</v>
      </c>
      <c r="I213" s="374"/>
      <c r="J213" s="374"/>
      <c r="K213" s="321"/>
    </row>
    <row r="214" spans="2:11" ht="15" customHeight="1">
      <c r="B214" s="320"/>
      <c r="C214" s="288"/>
      <c r="D214" s="288"/>
      <c r="E214" s="288"/>
      <c r="F214" s="281">
        <v>3</v>
      </c>
      <c r="G214" s="267"/>
      <c r="H214" s="374" t="s">
        <v>2909</v>
      </c>
      <c r="I214" s="374"/>
      <c r="J214" s="374"/>
      <c r="K214" s="321"/>
    </row>
    <row r="215" spans="2:11" ht="15" customHeight="1">
      <c r="B215" s="320"/>
      <c r="C215" s="288"/>
      <c r="D215" s="288"/>
      <c r="E215" s="288"/>
      <c r="F215" s="281">
        <v>4</v>
      </c>
      <c r="G215" s="267"/>
      <c r="H215" s="374" t="s">
        <v>2910</v>
      </c>
      <c r="I215" s="374"/>
      <c r="J215" s="374"/>
      <c r="K215" s="321"/>
    </row>
    <row r="216" spans="2:11" ht="12.75" customHeight="1">
      <c r="B216" s="324"/>
      <c r="C216" s="325"/>
      <c r="D216" s="325"/>
      <c r="E216" s="325"/>
      <c r="F216" s="325"/>
      <c r="G216" s="325"/>
      <c r="H216" s="325"/>
      <c r="I216" s="325"/>
      <c r="J216" s="325"/>
      <c r="K216" s="326"/>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Martina</cp:lastModifiedBy>
  <dcterms:created xsi:type="dcterms:W3CDTF">2017-07-14T07:03:31Z</dcterms:created>
  <dcterms:modified xsi:type="dcterms:W3CDTF">2017-07-14T07:03:40Z</dcterms:modified>
</cp:coreProperties>
</file>